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letizia_belli\2025\GARE\TERMOABLAZIONE_difelice\DIALOGO COMPETITIVO\FASE 3_LETTERA INVITO\Allegati a disciplinare\Allegati Capitolato\"/>
    </mc:Choice>
  </mc:AlternateContent>
  <xr:revisionPtr revIDLastSave="0" documentId="13_ncr:1_{D3EF02C9-FE94-42D7-9052-12ADF58BF1B9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Fabbisog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" i="1" l="1"/>
  <c r="E3" i="1"/>
  <c r="H13" i="1"/>
  <c r="E13" i="1"/>
  <c r="H12" i="1"/>
  <c r="E12" i="1"/>
  <c r="J12" i="1" s="1"/>
  <c r="H11" i="1"/>
  <c r="E11" i="1"/>
  <c r="E10" i="1"/>
  <c r="H9" i="1"/>
  <c r="E9" i="1"/>
  <c r="E8" i="1"/>
  <c r="E7" i="1"/>
  <c r="E6" i="1"/>
  <c r="J6" i="1" s="1"/>
  <c r="H5" i="1"/>
  <c r="E5" i="1"/>
  <c r="G4" i="1"/>
  <c r="H4" i="1" s="1"/>
  <c r="E4" i="1"/>
  <c r="I4" i="1" s="1"/>
  <c r="G3" i="1"/>
  <c r="H3" i="1" s="1"/>
  <c r="G2" i="1"/>
  <c r="H2" i="1" s="1"/>
  <c r="E2" i="1"/>
  <c r="H14" i="1" l="1"/>
  <c r="I9" i="1"/>
  <c r="J9" i="1"/>
  <c r="J8" i="1"/>
  <c r="I8" i="1"/>
  <c r="I11" i="1"/>
  <c r="J11" i="1"/>
  <c r="J2" i="1"/>
  <c r="I2" i="1"/>
  <c r="I13" i="1"/>
  <c r="J13" i="1"/>
  <c r="I3" i="1"/>
  <c r="J3" i="1"/>
  <c r="J5" i="1"/>
  <c r="I5" i="1"/>
  <c r="J7" i="1"/>
  <c r="I7" i="1"/>
  <c r="I10" i="1"/>
  <c r="J10" i="1"/>
  <c r="I6" i="1"/>
  <c r="I12" i="1"/>
  <c r="J4" i="1"/>
  <c r="J16" i="1" l="1"/>
  <c r="I15" i="1"/>
</calcChain>
</file>

<file path=xl/sharedStrings.xml><?xml version="1.0" encoding="utf-8"?>
<sst xmlns="http://schemas.openxmlformats.org/spreadsheetml/2006/main" count="29" uniqueCount="27">
  <si>
    <t>lotto</t>
  </si>
  <si>
    <t>DESCRIZIONE</t>
  </si>
  <si>
    <t>tot proc./anno</t>
  </si>
  <si>
    <t>Tot. Proc. 
Per 3 anni</t>
  </si>
  <si>
    <t>Costo a
Procedura</t>
  </si>
  <si>
    <t>Costo
Noleggio/anno
Singolo app.</t>
  </si>
  <si>
    <t>Costo Noleggio complessivo (3 anni x centri erogazione)</t>
  </si>
  <si>
    <t>Costo totale consumabile sui 3 anni</t>
  </si>
  <si>
    <t>Base d'asta</t>
  </si>
  <si>
    <t>OPZIONI IN +</t>
  </si>
  <si>
    <t>Ablazione RF tumori solidi non resecabili fegato, rene ed osso.</t>
  </si>
  <si>
    <t>na</t>
  </si>
  <si>
    <t>Ablazione MW tumori fegato, polmone, reni e ossa</t>
  </si>
  <si>
    <t>Sistema di Ablazione con la metodica della Crioablazione</t>
  </si>
  <si>
    <t>Rif. a) Sistema di Ablazione per Elettroporazione Reversibile combinata con Chemioterapia
Per trattamenti cutanei – sottocoutanei e viscerali profondi</t>
  </si>
  <si>
    <t>Elettroporazione Irreversibile (IRE)</t>
  </si>
  <si>
    <t>Catetere per Ablazione Endoscopica del tratto Gastrointestinale 
Radiologia vascolare</t>
  </si>
  <si>
    <t>Crioablazione Cardiaca Percutanea</t>
  </si>
  <si>
    <t>Dispositivo Medico basata su agente chimico fisico</t>
  </si>
  <si>
    <t>Procedura Ablazione RF</t>
  </si>
  <si>
    <t>Procedura Ablazione LASER</t>
  </si>
  <si>
    <t>Ablazione RF (RFA) tumori non resecabili e metastasi dell'area Spinale</t>
  </si>
  <si>
    <t>Valore a base d'asta iva esclusa</t>
  </si>
  <si>
    <t>Importo materiale di consumo iva esclusa</t>
  </si>
  <si>
    <t>Importo noleggio  Noleggio iva esclusa</t>
  </si>
  <si>
    <t>Ablazione MW tumori tiroide</t>
  </si>
  <si>
    <t>Sedi erogazione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</si>
</sst>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410]\ #,##0.00;[Red]\-[$€-410]\ #,##0.00"/>
    <numFmt numFmtId="165" formatCode="#,##0.00\ [$€-410];[Red]\-#,##0.00\ [$€-410]"/>
  </numFmts>
  <fonts count="7" x14ac:knownFonts="1">
    <font>
      <sz val="11"/>
      <color rgb="FF000000"/>
      <name val="Aptos Narrow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Aptos Narrow"/>
      <family val="2"/>
      <charset val="1"/>
    </font>
    <font>
      <sz val="11"/>
      <color rgb="FF000000"/>
      <name val="Aptos Narrow"/>
      <family val="2"/>
    </font>
    <font>
      <sz val="12"/>
      <color rgb="FF000000"/>
      <name val="Arial"/>
      <family val="2"/>
    </font>
    <font>
      <u/>
      <sz val="11"/>
      <color rgb="FF467886"/>
      <name val="Aptos Narrow"/>
      <family val="2"/>
      <charset val="1"/>
    </font>
    <font>
      <b/>
      <sz val="14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FFE5CA"/>
        <bgColor rgb="FFFFCC99"/>
      </patternFill>
    </fill>
    <fill>
      <patternFill patternType="solid">
        <fgColor rgb="FFC2E0AE"/>
        <bgColor rgb="FFCCFFCC"/>
      </patternFill>
    </fill>
    <fill>
      <patternFill patternType="solid">
        <fgColor rgb="FFFFFFFF"/>
        <bgColor rgb="FFFFE5CA"/>
      </patternFill>
    </fill>
    <fill>
      <patternFill patternType="solid">
        <fgColor theme="0"/>
        <bgColor rgb="FFFFE5CA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CCFFCC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 applyBorder="0" applyProtection="0"/>
  </cellStyleXfs>
  <cellXfs count="7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0" fillId="5" borderId="5" xfId="0" applyFill="1" applyBorder="1" applyAlignment="1">
      <alignment horizontal="center"/>
    </xf>
    <xf numFmtId="0" fontId="1" fillId="5" borderId="6" xfId="0" applyFont="1" applyFill="1" applyBorder="1" applyAlignment="1">
      <alignment wrapText="1"/>
    </xf>
    <xf numFmtId="0" fontId="0" fillId="5" borderId="6" xfId="0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0" fontId="1" fillId="5" borderId="6" xfId="0" applyFont="1" applyFill="1" applyBorder="1"/>
    <xf numFmtId="164" fontId="0" fillId="0" borderId="0" xfId="0" applyNumberFormat="1" applyAlignment="1">
      <alignment horizontal="center" vertical="center" wrapText="1"/>
    </xf>
    <xf numFmtId="0" fontId="2" fillId="5" borderId="6" xfId="0" applyFont="1" applyFill="1" applyBorder="1" applyAlignment="1">
      <alignment vertical="center" wrapText="1"/>
    </xf>
    <xf numFmtId="0" fontId="0" fillId="5" borderId="6" xfId="0" applyFill="1" applyBorder="1" applyAlignment="1">
      <alignment horizontal="center" vertical="center"/>
    </xf>
    <xf numFmtId="164" fontId="0" fillId="5" borderId="6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0" fontId="2" fillId="5" borderId="6" xfId="0" applyFont="1" applyFill="1" applyBorder="1" applyAlignment="1">
      <alignment vertical="center"/>
    </xf>
    <xf numFmtId="164" fontId="5" fillId="5" borderId="6" xfId="1" applyNumberFormat="1" applyFill="1" applyBorder="1" applyAlignment="1" applyProtection="1">
      <alignment horizontal="center" wrapText="1"/>
    </xf>
    <xf numFmtId="164" fontId="0" fillId="2" borderId="7" xfId="0" applyNumberFormat="1" applyFill="1" applyBorder="1" applyAlignment="1">
      <alignment horizontal="center" vertical="center"/>
    </xf>
    <xf numFmtId="0" fontId="2" fillId="0" borderId="0" xfId="0" applyFont="1"/>
    <xf numFmtId="164" fontId="5" fillId="2" borderId="7" xfId="1" applyNumberForma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164" fontId="0" fillId="5" borderId="10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0" fontId="0" fillId="5" borderId="0" xfId="0" applyFill="1" applyAlignment="1">
      <alignment horizontal="center" wrapText="1"/>
    </xf>
    <xf numFmtId="165" fontId="0" fillId="0" borderId="0" xfId="0" applyNumberFormat="1"/>
    <xf numFmtId="0" fontId="2" fillId="6" borderId="6" xfId="0" applyFont="1" applyFill="1" applyBorder="1" applyAlignment="1">
      <alignment vertical="center" wrapText="1"/>
    </xf>
    <xf numFmtId="0" fontId="0" fillId="6" borderId="6" xfId="0" applyFill="1" applyBorder="1" applyAlignment="1">
      <alignment horizontal="center" vertical="center"/>
    </xf>
    <xf numFmtId="164" fontId="0" fillId="6" borderId="6" xfId="0" applyNumberForma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2" fillId="2" borderId="12" xfId="0" applyFont="1" applyFill="1" applyBorder="1" applyAlignment="1">
      <alignment horizontal="right"/>
    </xf>
    <xf numFmtId="164" fontId="2" fillId="2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/>
    </xf>
    <xf numFmtId="164" fontId="6" fillId="4" borderId="6" xfId="0" applyNumberFormat="1" applyFont="1" applyFill="1" applyBorder="1" applyAlignment="1">
      <alignment horizontal="center"/>
    </xf>
    <xf numFmtId="0" fontId="2" fillId="7" borderId="0" xfId="0" applyFont="1" applyFill="1"/>
    <xf numFmtId="164" fontId="0" fillId="8" borderId="0" xfId="0" applyNumberFormat="1" applyFill="1" applyAlignment="1">
      <alignment horizontal="center"/>
    </xf>
    <xf numFmtId="0" fontId="0" fillId="8" borderId="0" xfId="0" applyFill="1"/>
    <xf numFmtId="0" fontId="6" fillId="4" borderId="6" xfId="0" applyFont="1" applyFill="1" applyBorder="1" applyAlignment="1">
      <alignment horizontal="right"/>
    </xf>
    <xf numFmtId="0" fontId="2" fillId="3" borderId="12" xfId="0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164" fontId="4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5" borderId="14" xfId="0" applyFont="1" applyFill="1" applyBorder="1" applyAlignment="1">
      <alignment wrapText="1"/>
    </xf>
    <xf numFmtId="0" fontId="1" fillId="5" borderId="15" xfId="0" applyFont="1" applyFill="1" applyBorder="1" applyAlignment="1">
      <alignment wrapText="1"/>
    </xf>
    <xf numFmtId="0" fontId="1" fillId="5" borderId="15" xfId="0" applyFont="1" applyFill="1" applyBorder="1"/>
    <xf numFmtId="0" fontId="2" fillId="6" borderId="15" xfId="0" applyFont="1" applyFill="1" applyBorder="1" applyAlignment="1">
      <alignment vertical="center" wrapText="1"/>
    </xf>
    <xf numFmtId="0" fontId="2" fillId="5" borderId="15" xfId="0" applyFont="1" applyFill="1" applyBorder="1" applyAlignment="1">
      <alignment vertical="center"/>
    </xf>
    <xf numFmtId="0" fontId="2" fillId="5" borderId="15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0" fillId="5" borderId="17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18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/>
    </xf>
    <xf numFmtId="0" fontId="1" fillId="5" borderId="21" xfId="0" applyFont="1" applyFill="1" applyBorder="1" applyAlignment="1">
      <alignment wrapText="1"/>
    </xf>
    <xf numFmtId="0" fontId="2" fillId="0" borderId="20" xfId="0" applyFont="1" applyBorder="1" applyAlignment="1">
      <alignment horizont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E0AE"/>
      <rgbColor rgb="FF808080"/>
      <rgbColor rgb="FF9999FF"/>
      <rgbColor rgb="FF993366"/>
      <rgbColor rgb="FFFFE5C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6788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zoomScaleNormal="100" workbookViewId="0">
      <pane ySplit="1" topLeftCell="A3" activePane="bottomLeft" state="frozen"/>
      <selection pane="bottomLeft" activeCell="H2" sqref="H2"/>
    </sheetView>
  </sheetViews>
  <sheetFormatPr defaultRowHeight="14.4" x14ac:dyDescent="0.3"/>
  <cols>
    <col min="1" max="1" width="5.88671875" style="2" customWidth="1"/>
    <col min="2" max="2" width="39.44140625" customWidth="1"/>
    <col min="3" max="3" width="10.5546875" customWidth="1"/>
    <col min="4" max="4" width="12.21875" customWidth="1"/>
    <col min="5" max="5" width="11.6640625" customWidth="1"/>
    <col min="6" max="6" width="12.6640625" customWidth="1"/>
    <col min="7" max="7" width="16.77734375" customWidth="1"/>
    <col min="8" max="8" width="20.88671875" customWidth="1"/>
    <col min="9" max="9" width="21.6640625" customWidth="1"/>
    <col min="10" max="10" width="19" style="3" customWidth="1"/>
    <col min="11" max="11" width="25.33203125" style="2" hidden="1" customWidth="1"/>
    <col min="12" max="12" width="12.88671875" customWidth="1"/>
    <col min="13" max="13" width="60.77734375" customWidth="1"/>
    <col min="14" max="15" width="26.109375" customWidth="1"/>
    <col min="16" max="16" width="17.44140625" customWidth="1"/>
    <col min="17" max="17" width="17.33203125" customWidth="1"/>
    <col min="18" max="18" width="12.77734375" customWidth="1"/>
    <col min="19" max="19" width="26.33203125" customWidth="1"/>
    <col min="20" max="973" width="8.6640625" customWidth="1"/>
    <col min="974" max="1019" width="8.77734375" customWidth="1"/>
  </cols>
  <sheetData>
    <row r="1" spans="1:19" ht="43.8" thickBot="1" x14ac:dyDescent="0.35">
      <c r="A1" s="4" t="s">
        <v>0</v>
      </c>
      <c r="B1" s="62" t="s">
        <v>1</v>
      </c>
      <c r="C1" s="76" t="s">
        <v>26</v>
      </c>
      <c r="D1" s="69" t="s">
        <v>2</v>
      </c>
      <c r="E1" s="5" t="s">
        <v>3</v>
      </c>
      <c r="F1" s="5" t="s">
        <v>4</v>
      </c>
      <c r="G1" s="5" t="s">
        <v>5</v>
      </c>
      <c r="H1" s="6" t="s">
        <v>6</v>
      </c>
      <c r="I1" s="7" t="s">
        <v>7</v>
      </c>
      <c r="J1" s="8" t="s">
        <v>8</v>
      </c>
      <c r="K1" s="9" t="s">
        <v>9</v>
      </c>
    </row>
    <row r="2" spans="1:19" ht="52.5" customHeight="1" x14ac:dyDescent="0.3">
      <c r="A2" s="10">
        <v>1</v>
      </c>
      <c r="B2" s="63" t="s">
        <v>10</v>
      </c>
      <c r="C2" s="75">
        <v>3</v>
      </c>
      <c r="D2" s="70">
        <v>80</v>
      </c>
      <c r="E2" s="11">
        <f t="shared" ref="E2:E13" si="0">D2*3</f>
        <v>240</v>
      </c>
      <c r="F2" s="12">
        <v>800</v>
      </c>
      <c r="G2" s="12">
        <f>2000</f>
        <v>2000</v>
      </c>
      <c r="H2" s="13">
        <f>G2*3*3</f>
        <v>18000</v>
      </c>
      <c r="I2" s="14">
        <f t="shared" ref="I2:I13" si="1">F2*E2</f>
        <v>192000</v>
      </c>
      <c r="J2" s="15">
        <f>F2*E2+G2*3*3</f>
        <v>210000</v>
      </c>
      <c r="K2" s="2">
        <v>50</v>
      </c>
      <c r="L2" s="45"/>
      <c r="M2" s="59"/>
      <c r="N2" s="60"/>
      <c r="O2" s="61"/>
      <c r="P2" s="16"/>
      <c r="R2" s="16"/>
      <c r="S2" s="17"/>
    </row>
    <row r="3" spans="1:19" ht="52.5" customHeight="1" x14ac:dyDescent="0.3">
      <c r="A3" s="18">
        <v>2</v>
      </c>
      <c r="B3" s="64" t="s">
        <v>12</v>
      </c>
      <c r="C3" s="19">
        <v>3</v>
      </c>
      <c r="D3" s="71">
        <v>50</v>
      </c>
      <c r="E3" s="20">
        <f t="shared" si="0"/>
        <v>150</v>
      </c>
      <c r="F3" s="21">
        <v>1600</v>
      </c>
      <c r="G3" s="21">
        <f>2000</f>
        <v>2000</v>
      </c>
      <c r="H3" s="22">
        <f>G3*3*3</f>
        <v>18000</v>
      </c>
      <c r="I3" s="23">
        <f t="shared" si="1"/>
        <v>240000</v>
      </c>
      <c r="J3" s="24">
        <f>F3*E3+G3*3*3</f>
        <v>258000</v>
      </c>
      <c r="K3" s="2">
        <v>50</v>
      </c>
      <c r="M3" s="59"/>
      <c r="N3" s="59"/>
      <c r="O3" s="59"/>
      <c r="P3" s="16"/>
      <c r="R3" s="16"/>
      <c r="S3" s="17"/>
    </row>
    <row r="4" spans="1:19" ht="52.5" customHeight="1" x14ac:dyDescent="0.3">
      <c r="A4" s="18">
        <v>3</v>
      </c>
      <c r="B4" s="65" t="s">
        <v>25</v>
      </c>
      <c r="C4" s="25">
        <v>1</v>
      </c>
      <c r="D4" s="71">
        <v>25</v>
      </c>
      <c r="E4" s="20">
        <f t="shared" si="0"/>
        <v>75</v>
      </c>
      <c r="F4" s="21">
        <v>800</v>
      </c>
      <c r="G4" s="21">
        <f>2000</f>
        <v>2000</v>
      </c>
      <c r="H4" s="22">
        <f>G4*3</f>
        <v>6000</v>
      </c>
      <c r="I4" s="23">
        <f t="shared" si="1"/>
        <v>60000</v>
      </c>
      <c r="J4" s="24">
        <f>F4*E4+G4*3</f>
        <v>66000</v>
      </c>
      <c r="K4" s="2">
        <v>100</v>
      </c>
      <c r="M4" s="59"/>
      <c r="N4" s="59"/>
      <c r="O4" s="59"/>
    </row>
    <row r="5" spans="1:19" ht="28.8" x14ac:dyDescent="0.3">
      <c r="A5" s="18">
        <v>4</v>
      </c>
      <c r="B5" s="64" t="s">
        <v>13</v>
      </c>
      <c r="C5" s="19">
        <v>2</v>
      </c>
      <c r="D5" s="71">
        <v>50</v>
      </c>
      <c r="E5" s="20">
        <f t="shared" si="0"/>
        <v>150</v>
      </c>
      <c r="F5" s="21">
        <v>3000</v>
      </c>
      <c r="G5" s="21">
        <v>18000</v>
      </c>
      <c r="H5" s="22">
        <f>G5*3*2</f>
        <v>108000</v>
      </c>
      <c r="I5" s="23">
        <f t="shared" si="1"/>
        <v>450000</v>
      </c>
      <c r="J5" s="24">
        <f>F5*E5+G5*3*2</f>
        <v>558000</v>
      </c>
      <c r="K5" s="2">
        <v>50</v>
      </c>
      <c r="M5" s="1"/>
      <c r="N5" s="26"/>
      <c r="O5" s="26"/>
      <c r="S5" s="1"/>
    </row>
    <row r="6" spans="1:19" ht="74.25" customHeight="1" x14ac:dyDescent="0.3">
      <c r="A6" s="49">
        <v>5</v>
      </c>
      <c r="B6" s="66" t="s">
        <v>14</v>
      </c>
      <c r="C6" s="46">
        <v>3</v>
      </c>
      <c r="D6" s="72">
        <v>95</v>
      </c>
      <c r="E6" s="47">
        <f t="shared" si="0"/>
        <v>285</v>
      </c>
      <c r="F6" s="48">
        <v>2000</v>
      </c>
      <c r="G6" s="29">
        <v>41280</v>
      </c>
      <c r="H6" s="22">
        <f>G6*3*3</f>
        <v>371520</v>
      </c>
      <c r="I6" s="23">
        <f t="shared" si="1"/>
        <v>570000</v>
      </c>
      <c r="J6" s="30">
        <f>F6*E6+G6*3*3</f>
        <v>941520</v>
      </c>
      <c r="K6" s="2">
        <v>50</v>
      </c>
      <c r="M6" s="1"/>
    </row>
    <row r="7" spans="1:19" ht="24.15" customHeight="1" x14ac:dyDescent="0.3">
      <c r="A7" s="18">
        <v>6</v>
      </c>
      <c r="B7" s="67" t="s">
        <v>15</v>
      </c>
      <c r="C7" s="31">
        <v>2</v>
      </c>
      <c r="D7" s="73">
        <v>10</v>
      </c>
      <c r="E7" s="28">
        <f t="shared" si="0"/>
        <v>30</v>
      </c>
      <c r="F7" s="29">
        <v>12000</v>
      </c>
      <c r="G7" s="32" t="s">
        <v>11</v>
      </c>
      <c r="H7" s="33">
        <v>0</v>
      </c>
      <c r="I7" s="23">
        <f t="shared" si="1"/>
        <v>360000</v>
      </c>
      <c r="J7" s="30">
        <f>F7*E7</f>
        <v>360000</v>
      </c>
      <c r="K7" s="1">
        <v>10</v>
      </c>
      <c r="M7" s="34"/>
    </row>
    <row r="8" spans="1:19" ht="55.2" customHeight="1" x14ac:dyDescent="0.3">
      <c r="A8" s="18">
        <v>7</v>
      </c>
      <c r="B8" s="68" t="s">
        <v>16</v>
      </c>
      <c r="C8" s="27">
        <v>3</v>
      </c>
      <c r="D8" s="71">
        <v>20</v>
      </c>
      <c r="E8" s="20">
        <f t="shared" si="0"/>
        <v>60</v>
      </c>
      <c r="F8" s="21">
        <v>1700</v>
      </c>
      <c r="G8" s="32" t="s">
        <v>11</v>
      </c>
      <c r="H8" s="35">
        <v>0</v>
      </c>
      <c r="I8" s="23">
        <f t="shared" si="1"/>
        <v>102000</v>
      </c>
      <c r="J8" s="24">
        <f>F8*E8</f>
        <v>102000</v>
      </c>
      <c r="K8" s="36">
        <v>10</v>
      </c>
      <c r="M8" s="1"/>
    </row>
    <row r="9" spans="1:19" x14ac:dyDescent="0.3">
      <c r="A9" s="18">
        <v>8</v>
      </c>
      <c r="B9" s="67" t="s">
        <v>17</v>
      </c>
      <c r="C9" s="31">
        <v>1</v>
      </c>
      <c r="D9" s="71">
        <v>30</v>
      </c>
      <c r="E9" s="20">
        <f t="shared" si="0"/>
        <v>90</v>
      </c>
      <c r="F9" s="21">
        <v>4000</v>
      </c>
      <c r="G9" s="21">
        <v>1000</v>
      </c>
      <c r="H9" s="22">
        <f>G9*3</f>
        <v>3000</v>
      </c>
      <c r="I9" s="23">
        <f t="shared" si="1"/>
        <v>360000</v>
      </c>
      <c r="J9" s="24">
        <f>F9*E9+G9*3</f>
        <v>363000</v>
      </c>
      <c r="K9" s="2">
        <v>10</v>
      </c>
      <c r="M9" s="1"/>
    </row>
    <row r="10" spans="1:19" ht="28.8" x14ac:dyDescent="0.3">
      <c r="A10" s="18">
        <v>9</v>
      </c>
      <c r="B10" s="68" t="s">
        <v>18</v>
      </c>
      <c r="C10" s="27">
        <v>3</v>
      </c>
      <c r="D10" s="71">
        <v>110</v>
      </c>
      <c r="E10" s="20">
        <f t="shared" si="0"/>
        <v>330</v>
      </c>
      <c r="F10" s="21">
        <v>350</v>
      </c>
      <c r="G10" s="32" t="s">
        <v>11</v>
      </c>
      <c r="H10" s="35">
        <v>0</v>
      </c>
      <c r="I10" s="23">
        <f t="shared" si="1"/>
        <v>115500</v>
      </c>
      <c r="J10" s="24">
        <f>F10*E10</f>
        <v>115500</v>
      </c>
      <c r="K10" s="2">
        <v>50</v>
      </c>
      <c r="M10" s="34"/>
    </row>
    <row r="11" spans="1:19" ht="67.5" customHeight="1" x14ac:dyDescent="0.3">
      <c r="A11" s="18">
        <v>10</v>
      </c>
      <c r="B11" s="67" t="s">
        <v>19</v>
      </c>
      <c r="C11" s="31">
        <v>3</v>
      </c>
      <c r="D11" s="71">
        <v>190</v>
      </c>
      <c r="E11" s="20">
        <f t="shared" si="0"/>
        <v>570</v>
      </c>
      <c r="F11" s="21">
        <v>400</v>
      </c>
      <c r="G11" s="21">
        <v>1000</v>
      </c>
      <c r="H11" s="22">
        <f>G11*3*3</f>
        <v>9000</v>
      </c>
      <c r="I11" s="23">
        <f t="shared" si="1"/>
        <v>228000</v>
      </c>
      <c r="J11" s="24">
        <f>F11*E11+G11*3*3</f>
        <v>237000</v>
      </c>
      <c r="K11" s="2">
        <v>50</v>
      </c>
      <c r="M11" s="37"/>
      <c r="N11" s="26"/>
      <c r="O11" s="26"/>
      <c r="S11" s="1"/>
    </row>
    <row r="12" spans="1:19" ht="16.2" customHeight="1" x14ac:dyDescent="0.3">
      <c r="A12" s="18">
        <v>11</v>
      </c>
      <c r="B12" s="67" t="s">
        <v>20</v>
      </c>
      <c r="C12" s="31">
        <v>2</v>
      </c>
      <c r="D12" s="71">
        <v>60</v>
      </c>
      <c r="E12" s="20">
        <f t="shared" si="0"/>
        <v>180</v>
      </c>
      <c r="F12" s="21">
        <v>500</v>
      </c>
      <c r="G12" s="21">
        <v>5000</v>
      </c>
      <c r="H12" s="22">
        <f>G12*3*2</f>
        <v>30000</v>
      </c>
      <c r="I12" s="23">
        <f t="shared" si="1"/>
        <v>90000</v>
      </c>
      <c r="J12" s="24">
        <f>F12*E12+G12*3*2</f>
        <v>120000</v>
      </c>
      <c r="K12" s="2">
        <v>20</v>
      </c>
      <c r="M12" s="34"/>
    </row>
    <row r="13" spans="1:19" ht="46.2" customHeight="1" thickBot="1" x14ac:dyDescent="0.35">
      <c r="A13" s="38">
        <v>12</v>
      </c>
      <c r="B13" s="68" t="s">
        <v>21</v>
      </c>
      <c r="C13" s="27">
        <v>1</v>
      </c>
      <c r="D13" s="74">
        <v>15</v>
      </c>
      <c r="E13" s="39">
        <f t="shared" si="0"/>
        <v>45</v>
      </c>
      <c r="F13" s="39">
        <v>2500</v>
      </c>
      <c r="G13" s="40">
        <v>1000</v>
      </c>
      <c r="H13" s="41">
        <f>G13*3</f>
        <v>3000</v>
      </c>
      <c r="I13" s="42">
        <f t="shared" si="1"/>
        <v>112500</v>
      </c>
      <c r="J13" s="43">
        <f>F13*E13+G13*3</f>
        <v>115500</v>
      </c>
      <c r="K13" s="44">
        <v>45</v>
      </c>
      <c r="M13" s="1"/>
    </row>
    <row r="14" spans="1:19" x14ac:dyDescent="0.3">
      <c r="G14" s="50" t="s">
        <v>24</v>
      </c>
      <c r="H14" s="51">
        <f>SUM(H2:H13)</f>
        <v>566520</v>
      </c>
      <c r="I14" s="54"/>
      <c r="J14" s="55"/>
    </row>
    <row r="15" spans="1:19" x14ac:dyDescent="0.3">
      <c r="G15" s="58" t="s">
        <v>23</v>
      </c>
      <c r="H15" s="58"/>
      <c r="I15" s="52">
        <f>SUM(I2:I13)</f>
        <v>2880000</v>
      </c>
      <c r="J15" s="56"/>
    </row>
    <row r="16" spans="1:19" ht="18" x14ac:dyDescent="0.35">
      <c r="G16" s="57" t="s">
        <v>22</v>
      </c>
      <c r="H16" s="57"/>
      <c r="I16" s="57"/>
      <c r="J16" s="53">
        <f>SUM(J2:J13)</f>
        <v>3446520</v>
      </c>
    </row>
  </sheetData>
  <mergeCells count="5">
    <mergeCell ref="G16:I16"/>
    <mergeCell ref="G15:H15"/>
    <mergeCell ref="M2:M4"/>
    <mergeCell ref="N2:N4"/>
    <mergeCell ref="O2:O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Fabbisogni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Belli Letizia</dc:creator>
  <dc:description/>
  <cp:lastModifiedBy>Belli Letizia</cp:lastModifiedBy>
  <cp:revision>4</cp:revision>
  <dcterms:created xsi:type="dcterms:W3CDTF">2024-01-23T10:39:04Z</dcterms:created>
  <dcterms:modified xsi:type="dcterms:W3CDTF">2025-07-02T15:32:13Z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