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marzia_maldini\MM GARE 2023\ANTISETTICI\DETERMINE\"/>
    </mc:Choice>
  </mc:AlternateContent>
  <bookViews>
    <workbookView xWindow="-120" yWindow="-120" windowWidth="29040" windowHeight="15840"/>
  </bookViews>
  <sheets>
    <sheet name="Foglio1" sheetId="1" r:id="rId1"/>
    <sheet name="Foglio2" sheetId="2" r:id="rId2"/>
  </sheets>
  <definedNames>
    <definedName name="_xlnm._FilterDatabase" localSheetId="0" hidden="1">Foglio1!$A$3:$AC$45</definedName>
    <definedName name="_xlnm.Print_Area" localSheetId="0">Foglio1!$C$1:$AB$45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6" i="1" l="1"/>
  <c r="Q44" i="1" l="1"/>
  <c r="Z11" i="1" l="1"/>
  <c r="Z44" i="1" s="1"/>
  <c r="Z46" i="1" s="1"/>
  <c r="O6" i="1" l="1"/>
  <c r="P6" i="1" s="1"/>
  <c r="O43" i="1"/>
  <c r="P43" i="1" s="1"/>
  <c r="N43" i="1"/>
  <c r="Q43" i="1" s="1"/>
  <c r="O42" i="1"/>
  <c r="P42" i="1" s="1"/>
  <c r="N42" i="1"/>
  <c r="Q42" i="1" s="1"/>
  <c r="O41" i="1"/>
  <c r="P41" i="1" s="1"/>
  <c r="N41" i="1"/>
  <c r="Q41" i="1" s="1"/>
  <c r="O40" i="1"/>
  <c r="P40" i="1" s="1"/>
  <c r="N40" i="1"/>
  <c r="Q40" i="1" s="1"/>
  <c r="O39" i="1"/>
  <c r="P39" i="1" s="1"/>
  <c r="N39" i="1"/>
  <c r="Q39" i="1" s="1"/>
  <c r="O38" i="1"/>
  <c r="P38" i="1" s="1"/>
  <c r="N38" i="1"/>
  <c r="Q38" i="1" s="1"/>
  <c r="O37" i="1"/>
  <c r="P37" i="1" s="1"/>
  <c r="N37" i="1"/>
  <c r="Q37" i="1" s="1"/>
  <c r="O36" i="1"/>
  <c r="P36" i="1" s="1"/>
  <c r="N36" i="1"/>
  <c r="Q36" i="1" s="1"/>
  <c r="O35" i="1"/>
  <c r="P35" i="1" s="1"/>
  <c r="N35" i="1"/>
  <c r="Q35" i="1" s="1"/>
  <c r="O34" i="1"/>
  <c r="P34" i="1" s="1"/>
  <c r="N34" i="1"/>
  <c r="Q34" i="1" s="1"/>
  <c r="O33" i="1"/>
  <c r="P33" i="1" s="1"/>
  <c r="N33" i="1"/>
  <c r="O32" i="1"/>
  <c r="P32" i="1" s="1"/>
  <c r="N32" i="1"/>
  <c r="O31" i="1"/>
  <c r="P31" i="1" s="1"/>
  <c r="N31" i="1"/>
  <c r="Q31" i="1" s="1"/>
  <c r="O30" i="1"/>
  <c r="P30" i="1" s="1"/>
  <c r="N30" i="1"/>
  <c r="O29" i="1"/>
  <c r="P29" i="1" s="1"/>
  <c r="N29" i="1"/>
  <c r="O28" i="1"/>
  <c r="P28" i="1" s="1"/>
  <c r="N28" i="1"/>
  <c r="O27" i="1"/>
  <c r="P27" i="1" s="1"/>
  <c r="N27" i="1"/>
  <c r="O26" i="1"/>
  <c r="P26" i="1" s="1"/>
  <c r="N26" i="1"/>
  <c r="O25" i="1"/>
  <c r="P25" i="1" s="1"/>
  <c r="N25" i="1"/>
  <c r="O24" i="1"/>
  <c r="P24" i="1" s="1"/>
  <c r="N24" i="1"/>
  <c r="O23" i="1"/>
  <c r="P23" i="1" s="1"/>
  <c r="N23" i="1"/>
  <c r="Q23" i="1" s="1"/>
  <c r="O22" i="1"/>
  <c r="P22" i="1" s="1"/>
  <c r="N22" i="1"/>
  <c r="Q22" i="1" s="1"/>
  <c r="O21" i="1"/>
  <c r="P21" i="1" s="1"/>
  <c r="N21" i="1"/>
  <c r="Q21" i="1" s="1"/>
  <c r="O20" i="1"/>
  <c r="P20" i="1" s="1"/>
  <c r="N20" i="1"/>
  <c r="Q20" i="1" s="1"/>
  <c r="O19" i="1"/>
  <c r="P19" i="1" s="1"/>
  <c r="N19" i="1"/>
  <c r="O18" i="1"/>
  <c r="P18" i="1" s="1"/>
  <c r="N18" i="1"/>
  <c r="O17" i="1"/>
  <c r="P17" i="1" s="1"/>
  <c r="N17" i="1"/>
  <c r="Q17" i="1" s="1"/>
  <c r="O16" i="1"/>
  <c r="P16" i="1" s="1"/>
  <c r="N16" i="1"/>
  <c r="Q16" i="1" s="1"/>
  <c r="O15" i="1"/>
  <c r="P15" i="1" s="1"/>
  <c r="N15" i="1"/>
  <c r="O14" i="1"/>
  <c r="P14" i="1" s="1"/>
  <c r="N14" i="1"/>
  <c r="O13" i="1"/>
  <c r="P13" i="1" s="1"/>
  <c r="N13" i="1"/>
  <c r="Q13" i="1" s="1"/>
  <c r="O12" i="1"/>
  <c r="P12" i="1" s="1"/>
  <c r="N12" i="1"/>
  <c r="Q12" i="1" s="1"/>
  <c r="O11" i="1"/>
  <c r="P11" i="1" s="1"/>
  <c r="N11" i="1"/>
  <c r="Q11" i="1" s="1"/>
  <c r="O10" i="1"/>
  <c r="P10" i="1" s="1"/>
  <c r="N10" i="1"/>
  <c r="O9" i="1"/>
  <c r="P9" i="1" s="1"/>
  <c r="N9" i="1"/>
  <c r="O8" i="1"/>
  <c r="P8" i="1" s="1"/>
  <c r="N8" i="1"/>
  <c r="O7" i="1"/>
  <c r="P7" i="1" s="1"/>
  <c r="N7" i="1"/>
  <c r="N6" i="1"/>
  <c r="O5" i="1"/>
  <c r="P5" i="1" s="1"/>
  <c r="Q5" i="1" s="1"/>
  <c r="N5" i="1"/>
  <c r="O4" i="1"/>
  <c r="P4" i="1" s="1"/>
  <c r="N4" i="1"/>
  <c r="Q4" i="1" s="1"/>
  <c r="Q14" i="1" l="1"/>
  <c r="Q18" i="1"/>
  <c r="Q26" i="1"/>
  <c r="Q24" i="1"/>
  <c r="Q28" i="1"/>
  <c r="Q32" i="1"/>
  <c r="Q7" i="1"/>
  <c r="Q9" i="1"/>
</calcChain>
</file>

<file path=xl/sharedStrings.xml><?xml version="1.0" encoding="utf-8"?>
<sst xmlns="http://schemas.openxmlformats.org/spreadsheetml/2006/main" count="553" uniqueCount="324">
  <si>
    <t>Nome e codice produttore</t>
  </si>
  <si>
    <t>Codice prodotto (REF)</t>
  </si>
  <si>
    <t>Nome commerciale</t>
  </si>
  <si>
    <t>CND</t>
  </si>
  <si>
    <t>Num. Repertorio/ UDI</t>
  </si>
  <si>
    <t>Norma di riferimento: MDR oppure MDD e classificazione di rischio</t>
  </si>
  <si>
    <t>BASE D'ASTA</t>
  </si>
  <si>
    <t>LOTTO</t>
  </si>
  <si>
    <t>VOCE</t>
  </si>
  <si>
    <t>DESCRIZIONE</t>
  </si>
  <si>
    <t>PRINCIPIO ATTIVO</t>
  </si>
  <si>
    <t>DOSAGGIO/ CONCENTRAZIONE</t>
  </si>
  <si>
    <t>DESTINAZIONE D'USO</t>
  </si>
  <si>
    <t>TIPO REGISTRAZIONE</t>
  </si>
  <si>
    <t>U.M.</t>
  </si>
  <si>
    <t>VOLUME/ MISURA</t>
  </si>
  <si>
    <t>IMPORTO IN U.M. A BASE D'ASTA</t>
  </si>
  <si>
    <t>FABBISOGNO ANNUALE 
IN U.M.</t>
  </si>
  <si>
    <t>FABBISOGNO TRIENNALE IN U.M.</t>
  </si>
  <si>
    <r>
      <t xml:space="preserve">IMPORTO ANNUALE A BASE D'ASTA </t>
    </r>
    <r>
      <rPr>
        <b/>
        <u/>
        <sz val="8"/>
        <rFont val="Times New Roman"/>
        <family val="1"/>
      </rPr>
      <t>PER VOCE</t>
    </r>
    <r>
      <rPr>
        <b/>
        <sz val="8"/>
        <rFont val="Times New Roman"/>
        <family val="1"/>
      </rPr>
      <t xml:space="preserve"> (IVA ESCLUSA)</t>
    </r>
  </si>
  <si>
    <r>
      <t xml:space="preserve">IMPORTO TRIENNALE A BASE D'ASTA </t>
    </r>
    <r>
      <rPr>
        <b/>
        <u/>
        <sz val="8"/>
        <rFont val="Times New Roman"/>
        <family val="1"/>
      </rPr>
      <t>PER LOTTO</t>
    </r>
    <r>
      <rPr>
        <b/>
        <sz val="8"/>
        <rFont val="Times New Roman"/>
        <family val="1"/>
      </rPr>
      <t xml:space="preserve"> (IVA ESCLUSA)</t>
    </r>
  </si>
  <si>
    <t>Soluzione antisettica pronta all’uso costituita da clorexidina gluconato 2% in soluzione idroalcolica (alcool almeno 70%). Flacone in plastica opaca con sigillo anti manomissione e sottotappo riduttore flusso.</t>
  </si>
  <si>
    <t>CLOREXIDINA</t>
  </si>
  <si>
    <t>Antisepsi della cute integra, disinfezione di aree cutanee nella terapia iniettiva e del sito chirurgico</t>
  </si>
  <si>
    <t>PMC</t>
  </si>
  <si>
    <t>ML</t>
  </si>
  <si>
    <t>DA 100 A 250 ML</t>
  </si>
  <si>
    <t>Gel idroalcolico 70% per antisepsi mani con emollienti/protettivi per prevenire la disidratazione cutanea. Flacone in plastica con sigillo anti manomissione ed erogatore per dosaggio predefinito già incorporato.</t>
  </si>
  <si>
    <t>ALCOOL ETILICO</t>
  </si>
  <si>
    <t>Lavaggio antisettico e chirurgico delle mani</t>
  </si>
  <si>
    <t>FLACONE</t>
  </si>
  <si>
    <t>500 ML</t>
  </si>
  <si>
    <t xml:space="preserve">Supporto in plastica per flaconi di gel idroalcolico da 500 ml da poter essere applicato a muro e al letto del paziente. </t>
  </si>
  <si>
    <t>/</t>
  </si>
  <si>
    <t>PEZZO</t>
  </si>
  <si>
    <t>Gel idroalcolico 70% per antisepsi mani con emollienti/protettivi per prevenire la disidratazione cutanea. Flacone in plastica con sigillo anti manomissione ed erogatore per dosaggio predefinito.</t>
  </si>
  <si>
    <t>100 ML</t>
  </si>
  <si>
    <t xml:space="preserve">Gel idroalcolico 70% per antisepsi mani con eccipienti/emollienti protettivi  per prevenire la disidratazione cutanea. </t>
  </si>
  <si>
    <t>5 LT</t>
  </si>
  <si>
    <t>Soluzione acquosa di polivinilpirrolidone iodio (PVP iodio) al 10% (iodio attivo 10%) per antisepsi della cute lesa. Flacone con tappo a vite in materiale plastico opaco, sigillo anti-manomissione, sottotappo riduttore/dosatore.</t>
  </si>
  <si>
    <t>IODIO</t>
  </si>
  <si>
    <t>Antisepsi della cute lesa e/o delle mucose, preparazione campo operatorio</t>
  </si>
  <si>
    <t>FARMACO</t>
  </si>
  <si>
    <t>LITRO</t>
  </si>
  <si>
    <t>1 LT</t>
  </si>
  <si>
    <t>Detergente polienzimatico concentrato a schiuma controllata, adatto per detersione di dispositivi medici (critici, semicritici e non critici) da materiale organico contaminante presente sulla loro superficie. Flacone con tappo a vite in materiale plastico opaco, sigillo anti-manomissione, sottotappo riduttore/dosatore.</t>
  </si>
  <si>
    <t>ENZIMI</t>
  </si>
  <si>
    <t>Detersione dispositivi medici</t>
  </si>
  <si>
    <t>DM CLASSE IIb</t>
  </si>
  <si>
    <t>Soluzione pronta all’uso per la disinfezione della cute integra a base di clorexidina 0,5% in soluzione idroalcolica (alcool almeno 70%). Flacone con sottotappo erogatore.</t>
  </si>
  <si>
    <t>Antisepsi cute integra</t>
  </si>
  <si>
    <t>250 ML</t>
  </si>
  <si>
    <t>Soluzione acquosa disinfettante di ipoclorito di sodio + sodio cloruro corrispondente a circa 2,7-3 % di cloro attivo/disponibile.</t>
  </si>
  <si>
    <t>CLORO</t>
  </si>
  <si>
    <t xml:space="preserve"> 2,7-3 %</t>
  </si>
  <si>
    <t>Disinfezione di superfici ed ambienti</t>
  </si>
  <si>
    <t>Spazzolino chirurgico flessibile monouso preimbevuto con PVP iodio (contenuto iodio libero 10%) al 7,5-10% in soluzione saponosa per lavaggio chirurgico mani. Blister singolo con apertura peel-open contenente uno spazzolino-spugna imbibito di  almeno 20 ml di soluzione di PVP + lancia pulisci-unghie. Il prodotto deve essere confezionato in box dispenser/totem contenenti più blister per un più semplice e pratico utilizzo da parte dell'equipe operatoria.</t>
  </si>
  <si>
    <t>7,5-10%</t>
  </si>
  <si>
    <t>Spazzolino chirurgico flessibile monouso preimbevuto con clorexidina gluconato al 4% in soluzione saponosa per lavaggio chirurgico mani. Blister singolo con apertura peel-open contenente uno spazzolino-spugna imbibito di  almeno 20 ml di soluzione di clorexidina + lancia pulisci-unghie. Il prodotto deve essere confezionato in box dispenser/totem contenenti più blister per un più semplice e pratico utilizzo da parte dell'equipe operatoria.</t>
  </si>
  <si>
    <t>Soluzione acquosa concentrata di clorexidina gluconato 1,5g + cetrimide 15g .</t>
  </si>
  <si>
    <t>CLOREXIDINA + CETRIMIDE</t>
  </si>
  <si>
    <t>1,5 % + 15%</t>
  </si>
  <si>
    <t>Antisepsi cute integra e lesa, antisepsi in ostetricia, ginecologia ed urologica</t>
  </si>
  <si>
    <t xml:space="preserve">Sodio ipoclorito in soluzione acquosa 0,10% m/m pari a circa 1100 ppm (0,11%) di cloro attivo o disponibile.  </t>
  </si>
  <si>
    <t>Antisepsi cute integra, disinfezione dei genitali esterni. Antisepsi cute integra nei pazienti intolleranti a PVP e CHG. Antisepsi exit site catetere peritoneale</t>
  </si>
  <si>
    <t>Soluzione pronta all'uso a base di sali di ammonio quaternario per la disinfezione di superfici di lavoro di laboratorio IVF, cappe e incubatori a Co2 . La soluzione deve essere priva di alcol, inodore e  deve essere testata MEA (Mouse Embryo Assay); preferibilemnte non volatile e/o che non rilascia composti organici volatili (VOC).</t>
  </si>
  <si>
    <t xml:space="preserve">SALI DI AMMONIO QUATERNARIO </t>
  </si>
  <si>
    <t>Disinfezione superfici di lavoro laboratorio IVF, cappe a flusso laminare  e incubatori a Co2</t>
  </si>
  <si>
    <t xml:space="preserve">FLACONE </t>
  </si>
  <si>
    <t>Spazzola chirurgica a setole morbide senza detergente, sterile, con lancetta pulisci-unghie. Fornitura comprensiva di dispenser.</t>
  </si>
  <si>
    <t>Pulizia e lavaggio delle mani</t>
  </si>
  <si>
    <t>DM</t>
  </si>
  <si>
    <t>Salvietta preinumidita pronta all’uso, riscaldabile,  detergente ed antisettico per il corpo, imbevuta di soluzione di clorexidina gluconato al 2% su base non alcolica e non basica per la pulizia antisettica della cute integra senza risciacquo. La confezione deve contenere al massimo 10 salviette .</t>
  </si>
  <si>
    <t>20 X 20 CM +/- 30%</t>
  </si>
  <si>
    <t>Gel sterile lubrificante contenente clorexidina 0,05% per il cateterismo vescicale.</t>
  </si>
  <si>
    <t>GRAMMO</t>
  </si>
  <si>
    <t>TUBO DA 10 G +/- 30%</t>
  </si>
  <si>
    <t>Salvietta monouso in TNT imbevuta di soluzione a base di sali di ammonio quaternario, biguanidi e tensioattivi, senza alcool per la decontaminazione e disinfezione di basso livello di dispositivi medici.</t>
  </si>
  <si>
    <t xml:space="preserve">Decontaminazione e disinfezione dispositivi medici </t>
  </si>
  <si>
    <t>25 X 25 CM +/- 30%</t>
  </si>
  <si>
    <t>Acido peracetico (o suo precursore) in soluzione acquosa concentrata tra 3% e 5%  (p/v) da attivare. Concentrazione ad attivazione completata 0,20-0,35% circa in acido peracetico.Flacone con tappo a vite in materiale plastico opaco e sigillo anti-manomissione.</t>
  </si>
  <si>
    <t xml:space="preserve">ACIDO PARACETICO </t>
  </si>
  <si>
    <t>0,20-0,35 %</t>
  </si>
  <si>
    <t>Disinfezione dei dispositivi medici</t>
  </si>
  <si>
    <t>1 LITRO</t>
  </si>
  <si>
    <t>Test per la determinazione della concentrazione di acido peracetico in soluzione</t>
  </si>
  <si>
    <t>TEST</t>
  </si>
  <si>
    <t>Soluzione (non gel) idroalcolica con contenuto di alcool etilico maggiore di  70 g su 100 g di prodotto , con eccipienti/emollienti protettivi nei confronti della disidratazione, per la preparazione chirurgica delle mani dell'equipe operatoria, conforme alla normativa standard EN 12791.  Flacone con tappo a vite in materiale plastico opaco sigillo anti-manomissione  sottotappo riduttore/dosatore. Fornitura di dosatore pump .</t>
  </si>
  <si>
    <t>&gt;70%</t>
  </si>
  <si>
    <t xml:space="preserve">Dispenser da parete con flacone integrato ed azionato a gomito </t>
  </si>
  <si>
    <t>Clorossidante elettrolitico/sodio ipoclorito in soluzione acquosa pronta per l'uso corrispondente allo 0,05% (pari a 0,05 g in 100 ml) di cloro attivo o disponibile. Flacone con tappo a vite in materiale plastico opaco sigillo anti-manomissione  sottotappo riduttore/dosatore</t>
  </si>
  <si>
    <t>Antisepsi cute lesa, lavaggio delle mucose, piaghe ed ustioni, genitali esterni</t>
  </si>
  <si>
    <t xml:space="preserve">Soluzione detergente di polivinilpirrolidone iodio (PVP iodio) al 7,5% (al 10% circa di iodio libero)  . Fornitura comprensiva di erogatore con beccuccio lungo imbustato singolarmente. </t>
  </si>
  <si>
    <t xml:space="preserve">Disinfezione e pulizia della cute lesa. </t>
  </si>
  <si>
    <t xml:space="preserve">FARMACO </t>
  </si>
  <si>
    <t>Soluzione acquosa pronta all'uso di ortoftalaldeide 0,55%  per la dinfezione di alto livello di dispositivi medici riutilizzabili e strumenti a fibre ottiche.</t>
  </si>
  <si>
    <t>ORTOFTALALDEIDE</t>
  </si>
  <si>
    <t>Disinfezione di dispositivi medici, strumenti chirurgici e attrezzature a fibre ottiche utilizzate a scopo diagnostico, maschere facciali, tubi di respirazione ed altre attrezzature per la terapia respiratoria.</t>
  </si>
  <si>
    <t>Test per la determinazione della concentrazione di ortoftalaldeide  in soluzione</t>
  </si>
  <si>
    <t>Dicloroisocianurato (NaDCC) al 40% p/p in compressa solubile/effervescente (cloro disponibile AVCl2= 55% p/p circa) per disinfezione dispositivi medici, superfici e oggetti in gomma, plastica e vetro. Barattolo in materiale plastico e sigillo anti-manomissione.</t>
  </si>
  <si>
    <t xml:space="preserve">Disinfezione dispositivi medici, superfici e oggetti in gomma (tettarelle, ecc), oggetti in plastica e vetro (biberon, utensili, stoviglie da cucina, ecc) </t>
  </si>
  <si>
    <t>3 G +/- 5%</t>
  </si>
  <si>
    <t>Soluzione di perossido d'idrogeno 3% 10 VOL stabilizzata secondo Farmacopea vigente.</t>
  </si>
  <si>
    <t>PEROSSIDO D'IDROGENO</t>
  </si>
  <si>
    <t>PARAFARMACO</t>
  </si>
  <si>
    <t xml:space="preserve">Soluzione alcolica di polivinilpirrolidone iodio (PVP iodio) all' 1% m/m , indicato per l' utilizzo sulla cute integra e per la disinfezione del campo operatorio </t>
  </si>
  <si>
    <t>Antisepsi cute integra e disinfezione del campo operatorio</t>
  </si>
  <si>
    <t>1  LITRO</t>
  </si>
  <si>
    <t>Soluzione acquosa (pH= 7 +/- 0,5 ) detergente e disinfettante, pronta all'uso, priva di alcool, clorexidina, fenoli e cloro, a base di sali di ammonio quaternario, indicata per la disinfezione di dispositivi medici. Concentrazione sali ammonio quaternario  ≥ 0.2 % p/p. Flacone con tappo a vite e sigillo a ghiera con erogatore.</t>
  </si>
  <si>
    <t xml:space="preserve"> ≥ 0,2% p/p</t>
  </si>
  <si>
    <t>Detersione e disinfezione di dispositivi medici in particolare quelli sensibili ad alcol, clorexidina, cloro e fenoli</t>
  </si>
  <si>
    <t>DA 500 A 1000 ML</t>
  </si>
  <si>
    <t>Soluzione di alcool etilico al 70% per disinfezione dispositivi medici e superfici. Flacone con sottotappo dosatore.</t>
  </si>
  <si>
    <t>Sodio dicloroisocianurato granulare concentrato contenente almeno il 50% di cloro attivo/disponibile.</t>
  </si>
  <si>
    <t>GR</t>
  </si>
  <si>
    <t>500 GR</t>
  </si>
  <si>
    <t>Sodio percarbonato  ≥ 20% + attivatore a base di  tetracetiletilendiammina (TAED)  con tensioattivi, in  polvere da solubilizzare. Barattolo con tappo a vite in materiale plastico opaco , sigillo anti-manomissione. La fornitura è comprensiva di contenitori in plastica per l'utilizzo del prodotto.</t>
  </si>
  <si>
    <t>SODIO PERCARBONATO</t>
  </si>
  <si>
    <t xml:space="preserve"> ≥ 20%</t>
  </si>
  <si>
    <t xml:space="preserve">Disinfezione dispostivi medici </t>
  </si>
  <si>
    <t>KG</t>
  </si>
  <si>
    <t>DA 1 A 2 KG</t>
  </si>
  <si>
    <t>Soluzione idroalcolica con colorante (alcool almeno 70%) contenente clorexidina gluconato al 2% . Flacone con tappo con sigillo antimanomissione e sottotapo erogatore.</t>
  </si>
  <si>
    <t>Antisepsi cute integra e delimitazione campo operatorio</t>
  </si>
  <si>
    <t>DA 120 a 250 ML</t>
  </si>
  <si>
    <t xml:space="preserve">Soluzione acquosa di clorexidina gluconato 0,05% sterile per antisepsi della cute lesa. </t>
  </si>
  <si>
    <t>Antisepsi cute lesa</t>
  </si>
  <si>
    <t xml:space="preserve"> BUSTA DA 25 ML</t>
  </si>
  <si>
    <t>Salvietta monouso imbevuta di clorexidina 2%  circa 5 ml , in busta singola termosaldata.</t>
  </si>
  <si>
    <t>10 CM X 20 CM +/- 10%</t>
  </si>
  <si>
    <t>Iva %</t>
  </si>
  <si>
    <r>
      <t xml:space="preserve">PREZZO OFFERTO IN U.M. </t>
    </r>
    <r>
      <rPr>
        <b/>
        <u/>
        <sz val="8"/>
        <color theme="1"/>
        <rFont val="Times New Roman"/>
        <family val="1"/>
      </rPr>
      <t>PER VOCE</t>
    </r>
    <r>
      <rPr>
        <b/>
        <sz val="8"/>
        <color theme="1"/>
        <rFont val="Times New Roman"/>
        <family val="1"/>
      </rPr>
      <t xml:space="preserve"> (IVA ESCLUSA)</t>
    </r>
  </si>
  <si>
    <t>N. PEZZI A CONFEZIONE DI VENDITA</t>
  </si>
  <si>
    <r>
      <t>PREZZO OFFERTO  PER FABBISOGNO TRIENNALE</t>
    </r>
    <r>
      <rPr>
        <b/>
        <u/>
        <sz val="8"/>
        <color theme="1"/>
        <rFont val="Times New Roman"/>
        <family val="1"/>
      </rPr>
      <t xml:space="preserve"> PER VOCE</t>
    </r>
  </si>
  <si>
    <r>
      <t xml:space="preserve">PREZZO OFFERTO PER FABBISOGNO TRIENNALE </t>
    </r>
    <r>
      <rPr>
        <b/>
        <u/>
        <sz val="8"/>
        <color theme="1"/>
        <rFont val="Times New Roman"/>
        <family val="1"/>
      </rPr>
      <t>PER LOTTO</t>
    </r>
    <r>
      <rPr>
        <b/>
        <sz val="8"/>
        <color theme="1"/>
        <rFont val="Times New Roman"/>
        <family val="1"/>
      </rPr>
      <t xml:space="preserve"> (IVA ESCLUSA) (tale prezzo deve corrispondere a quanto indicato su SATER)
</t>
    </r>
    <r>
      <rPr>
        <i/>
        <sz val="8"/>
        <color indexed="8"/>
        <rFont val="Times New Roman"/>
        <family val="1"/>
      </rPr>
      <t xml:space="preserve">Ove presenti più voci, il prezzo offerto per lotto è dato dalla sommatoria del prezzo offerto per fabbisogno triennale  per tutte le voci del lotto </t>
    </r>
  </si>
  <si>
    <r>
      <t xml:space="preserve">IMPORTO TRIENNALE A BASE D'ASTA </t>
    </r>
    <r>
      <rPr>
        <b/>
        <u/>
        <sz val="8"/>
        <rFont val="Times New Roman"/>
        <family val="1"/>
      </rPr>
      <t>PER VOCE</t>
    </r>
    <r>
      <rPr>
        <b/>
        <sz val="8"/>
        <rFont val="Times New Roman"/>
        <family val="1"/>
      </rPr>
      <t xml:space="preserve"> (IVA ESCLUSA)</t>
    </r>
  </si>
  <si>
    <t xml:space="preserve">Allegato 5 - Modulo - Scheda offerta economica </t>
  </si>
  <si>
    <t/>
  </si>
  <si>
    <t>CIG</t>
  </si>
  <si>
    <t>AGGIUDICATARIO</t>
  </si>
  <si>
    <t>LOMBARDA H S.R.L.</t>
  </si>
  <si>
    <t>GIOCHEMICA S.R.L.</t>
  </si>
  <si>
    <t>DESERTO</t>
  </si>
  <si>
    <t>MONDIAL S.R.L.</t>
  </si>
  <si>
    <t>FARMAC ZABBAN</t>
  </si>
  <si>
    <t>TELEFLEX MEDICAL S.R.L.</t>
  </si>
  <si>
    <t>CERICHEM BIOPHARM - S.R.L.</t>
  </si>
  <si>
    <t>ANGELINI PHARMA</t>
  </si>
  <si>
    <t>NUOVA FARMEC S.R.L.</t>
  </si>
  <si>
    <t xml:space="preserve"> 	A0303F49FF</t>
  </si>
  <si>
    <t>A0303F5AD2</t>
  </si>
  <si>
    <t>A0303F6BA5</t>
  </si>
  <si>
    <t>A0303F9E1E</t>
  </si>
  <si>
    <t xml:space="preserve"> A0303FAEF1</t>
  </si>
  <si>
    <t>A0303FBFC4</t>
  </si>
  <si>
    <t>A0303FC09C</t>
  </si>
  <si>
    <t>A0303FE242</t>
  </si>
  <si>
    <t>A0304014BB</t>
  </si>
  <si>
    <t>A03040258E</t>
  </si>
  <si>
    <t xml:space="preserve"> 	A030403661</t>
  </si>
  <si>
    <t>A030404734</t>
  </si>
  <si>
    <t>A030405807</t>
  </si>
  <si>
    <t>A0304079AD</t>
  </si>
  <si>
    <t xml:space="preserve"> 	A030408A80</t>
  </si>
  <si>
    <t>A030409B53</t>
  </si>
  <si>
    <t>A03040AC26</t>
  </si>
  <si>
    <t>A03040DE9F</t>
  </si>
  <si>
    <t>A03040EF72</t>
  </si>
  <si>
    <t>A03040F04A</t>
  </si>
  <si>
    <t>A03041011D</t>
  </si>
  <si>
    <t>A0304111F0</t>
  </si>
  <si>
    <t>A030413396</t>
  </si>
  <si>
    <t>A030414469</t>
  </si>
  <si>
    <t>A03041553C</t>
  </si>
  <si>
    <t xml:space="preserve">A030419888 	</t>
  </si>
  <si>
    <t xml:space="preserve"> </t>
  </si>
  <si>
    <t>LH GLUCODEX flacone da 250 ml - LHGLUCODEX025</t>
  </si>
  <si>
    <t>LHGLUCODEX025</t>
  </si>
  <si>
    <t xml:space="preserve">LH GLUCODEX </t>
  </si>
  <si>
    <t>**</t>
  </si>
  <si>
    <t xml:space="preserve">PMC 20479 </t>
  </si>
  <si>
    <t>LY20065P</t>
  </si>
  <si>
    <t>LY200900</t>
  </si>
  <si>
    <t>LYSOFORM
MEDICAL GEL</t>
  </si>
  <si>
    <t>SUPPORTO A
MURO PER GEL
DA 500 ML</t>
  </si>
  <si>
    <t>n.p.</t>
  </si>
  <si>
    <t>Reg. Min. San. n. 19015</t>
  </si>
  <si>
    <t>Scatola da 12
flaconi da 500 ml
c/dosatore avvitato</t>
  </si>
  <si>
    <t>Supporto singolo</t>
  </si>
  <si>
    <t>LY20002</t>
  </si>
  <si>
    <t>LY20008</t>
  </si>
  <si>
    <t>0 ,5700 €</t>
  </si>
  <si>
    <t>8 ,7300 €</t>
  </si>
  <si>
    <t>Scatola da 96
flaconcini da 100
ml</t>
  </si>
  <si>
    <t>Scatola da 4
taniche da 5 litri</t>
  </si>
  <si>
    <t>FM0827</t>
  </si>
  <si>
    <t>DIALZIMA PLURI LT. 1</t>
  </si>
  <si>
    <t>D0801</t>
  </si>
  <si>
    <t>622007/R</t>
  </si>
  <si>
    <t>MDD classe IIB</t>
  </si>
  <si>
    <t>2,15 €/LT</t>
  </si>
  <si>
    <t>12 pezzi/cartone</t>
  </si>
  <si>
    <t>DECS AMBIENTE flacone da lt 1 - DECSA1</t>
  </si>
  <si>
    <t>DECSA1</t>
  </si>
  <si>
    <t xml:space="preserve">DECS AMBIENTE </t>
  </si>
  <si>
    <t>PMC N. 18479</t>
  </si>
  <si>
    <t>SPAZZOLA CON IODO - IODO 7,5 - TOTEM - LHSPA.IOD.TM</t>
  </si>
  <si>
    <t xml:space="preserve">LHSPA.IOD.TM </t>
  </si>
  <si>
    <t>SPAZZOLA CON IODO - IODO 7,5 - TOTEM</t>
  </si>
  <si>
    <t>PMC N. 18929</t>
  </si>
  <si>
    <t xml:space="preserve">SPAZZOLA CON CLOREXIDINA - DERMOSCRUB - TOTEM - LHSPAZ,CL.TM </t>
  </si>
  <si>
    <t xml:space="preserve">LHSPAZ.CL.TM </t>
  </si>
  <si>
    <t>SPAZZOLA CON CLOREXIDINA - DERMOSCRUB - TOTEM</t>
  </si>
  <si>
    <t>PMC N. 18925</t>
  </si>
  <si>
    <t>DECS CUTE flacone da 500 ml - DECSC05</t>
  </si>
  <si>
    <t>DECSC05</t>
  </si>
  <si>
    <t xml:space="preserve">DECS CUTE </t>
  </si>
  <si>
    <t>PMC N. 18905</t>
  </si>
  <si>
    <t>Spazzola
chirurgica senza
detergente,
sterile, con
lancetta pulisciunghie
- Marca
Farma Scrub
Codice ns. listino
2303261401</t>
  </si>
  <si>
    <t>Spazzola
chirurgica senza
detergente,
sterile, con
lancetta pulisciunghie
- Marca
Farma Scrub</t>
  </si>
  <si>
    <t>L'articolo
proposto non
rientra nella
categoria dei
Dispositivi
Medici</t>
  </si>
  <si>
    <t>GI.MI. MEDICAL S.R.L.</t>
  </si>
  <si>
    <t>Welcare Industries S.p.A.</t>
  </si>
  <si>
    <t>95506-6</t>
  </si>
  <si>
    <t>Sinaqua® Clorexidina 2%</t>
  </si>
  <si>
    <t>N/A
 PMC</t>
  </si>
  <si>
    <t xml:space="preserve">Fabbricante: Pharmazeutische Fabrik Montavit GmbH Salzbergstr. 96 A-6060 Absam
CODICE PRODOTTO: 400176 </t>
  </si>
  <si>
    <t>GLISSEN - Gel sterile per cateterismo ed endoscopia in applicatore monouso, sterile (GEL0001) g 12,5</t>
  </si>
  <si>
    <t>U0999</t>
  </si>
  <si>
    <t>RDM: 196091
UDI: 9001505001760</t>
  </si>
  <si>
    <t>MDR
CLASSE III</t>
  </si>
  <si>
    <t>€ 0,09520
(ZERO/09520)</t>
  </si>
  <si>
    <t>€ 36.414,00 (TRENTASEIMILA
QUATTROCENTO
QUATTORDICI/00)</t>
  </si>
  <si>
    <t>€ 36.414,00 (TRENTASEIMILA
QUATTROCENTOQUATTORDICI/00)</t>
  </si>
  <si>
    <t>25 PEZZI</t>
  </si>
  <si>
    <t>LC-GUAN WIPES H700/W100</t>
  </si>
  <si>
    <t>LC-GUAN WIPES</t>
  </si>
  <si>
    <t>D0299</t>
  </si>
  <si>
    <t>IIA MDD</t>
  </si>
  <si>
    <t>CRT 12 PCK 100 SALV</t>
  </si>
  <si>
    <t>GIOCHEMICA
S.R.L.</t>
  </si>
  <si>
    <t>D05020112</t>
  </si>
  <si>
    <t>D050201132</t>
  </si>
  <si>
    <t>GIOPERACETIC</t>
  </si>
  <si>
    <t>D050199</t>
  </si>
  <si>
    <t>2543569/R -
8051084910671</t>
  </si>
  <si>
    <t>2543569/R -
8051084910299</t>
  </si>
  <si>
    <t>MDR - Classe Iib</t>
  </si>
  <si>
    <t>1 ,9133 €</t>
  </si>
  <si>
    <t>0 ,3000 €</t>
  </si>
  <si>
    <t>Scatola da 12
flaconi da 1 litro
c/attivatore</t>
  </si>
  <si>
    <t>Tubetto da 50
striscette</t>
  </si>
  <si>
    <t>LH EASYRUB flacone da 500ml con dosatore becco lungo - LHEASYRUB05 + D92#10281WWL180</t>
  </si>
  <si>
    <t>LHEASYRUB05+D92#10281WWL180</t>
  </si>
  <si>
    <t xml:space="preserve">LH EASYRUB CON BECCO LUNGO </t>
  </si>
  <si>
    <t>PMC N. 20463</t>
  </si>
  <si>
    <t>GABBIA A MURO A GOMITO PER FLACONE DA 500 ML - GABBIA05</t>
  </si>
  <si>
    <t>GABBIA05</t>
  </si>
  <si>
    <t xml:space="preserve">GABBIA A MURO A GOMITO PER FLACONE DA 500 ML </t>
  </si>
  <si>
    <t>AMUKINE MED 1000ML COD 419703</t>
  </si>
  <si>
    <t>AMUKINE MED 1000 ML</t>
  </si>
  <si>
    <t>AIC 032192039</t>
  </si>
  <si>
    <t>Non pertinente</t>
  </si>
  <si>
    <t>AMUKINE MED 250 ML COD 419701</t>
  </si>
  <si>
    <t>AMUKINE MED 250 ML</t>
  </si>
  <si>
    <t>AIC 032192015</t>
  </si>
  <si>
    <t>AMUKINE MED 500 ML COD 419702</t>
  </si>
  <si>
    <t>AMUKINE MED 500 ML</t>
  </si>
  <si>
    <t>AIC 032192027</t>
  </si>
  <si>
    <t>LH OPA tanica da lt 5 - LHOPA5</t>
  </si>
  <si>
    <t>LHOPA5</t>
  </si>
  <si>
    <t xml:space="preserve">LH OPA </t>
  </si>
  <si>
    <t>D010103</t>
  </si>
  <si>
    <t xml:space="preserve">TEST STRIPS -DISINTEK STRIP barattolo da 50 strips - 7001 </t>
  </si>
  <si>
    <t xml:space="preserve">TEST STRIPS - DISINTEK STRIPS </t>
  </si>
  <si>
    <t>V9099</t>
  </si>
  <si>
    <t>D03040249</t>
  </si>
  <si>
    <t>GIODICLONIL
SOFT</t>
  </si>
  <si>
    <t>D0302</t>
  </si>
  <si>
    <t>2543130/R -
8051084911340</t>
  </si>
  <si>
    <t>0 ,0139 €</t>
  </si>
  <si>
    <t>1 04.250,00 €</t>
  </si>
  <si>
    <t>Scatola da 12
barattoli da 100
cpr da 3 g = 3600 g</t>
  </si>
  <si>
    <t>Soluzione di
perossido
d'idrogeno 3% 10
VOL stabilizzata
secondo
Farmacopea
vigente - Marca
Farmac Zabban
S.p.A. - Codice ns.
listno
1400100250</t>
  </si>
  <si>
    <t>Soluzione di
perossido
d'idrogeno 3%
10 VOL
stabilizzata
secondo
Farmacopea
vigente - Marca
Farmac Zabban
S.p.A.</t>
  </si>
  <si>
    <t>L'articolo
proposto non
rientra nella
categoria dei
Dispositivi
Medici.</t>
  </si>
  <si>
    <t>D08010106</t>
  </si>
  <si>
    <t>GIOFERRI</t>
  </si>
  <si>
    <t>D99</t>
  </si>
  <si>
    <t>2543633/R -
8051084911715</t>
  </si>
  <si>
    <t>0 ,0015 €</t>
  </si>
  <si>
    <t>Scatola da 12
flaconi da 1 litro
c/erogatore</t>
  </si>
  <si>
    <t>D07010165</t>
  </si>
  <si>
    <t>GIOALCOL 70</t>
  </si>
  <si>
    <t>D0701</t>
  </si>
  <si>
    <t>2543626/R -
8051084911616</t>
  </si>
  <si>
    <t>0 ,0028 €</t>
  </si>
  <si>
    <t>4,200,00</t>
  </si>
  <si>
    <t>Scatola da 12
flaconi da 500 ml
c/sottotappo
dosatore</t>
  </si>
  <si>
    <t>D03040181A</t>
  </si>
  <si>
    <t>GIODICLONIL
GRANULI</t>
  </si>
  <si>
    <t>2543120/R -
8051084910473</t>
  </si>
  <si>
    <t>0 ,0092 €</t>
  </si>
  <si>
    <t>Scatola da 12
barattoli da 500 g</t>
  </si>
  <si>
    <t>D05030162</t>
  </si>
  <si>
    <t>GIOXIDO</t>
  </si>
  <si>
    <t>D050199 –
S9002</t>
  </si>
  <si>
    <t>2398846/R -
8051084910596</t>
  </si>
  <si>
    <t>3 ,2000 €</t>
  </si>
  <si>
    <t>Scatola da 4
barattoli da 2 kg</t>
  </si>
  <si>
    <t xml:space="preserve">LH GLUCODEX RED flacone da 250 ml  -LHGLUCODEXRED025 </t>
  </si>
  <si>
    <t>LHGLUCODEXRED025</t>
  </si>
  <si>
    <t>LH GLUCODEX RED</t>
  </si>
  <si>
    <t>PMC N. 20479</t>
  </si>
  <si>
    <t>D020203701</t>
  </si>
  <si>
    <t>GIOCLOREX 2%</t>
  </si>
  <si>
    <t>D02010102</t>
  </si>
  <si>
    <t>2534034/R -
8051084910787</t>
  </si>
  <si>
    <t>0 ,0564 €</t>
  </si>
  <si>
    <t>Scatola da 120
buste con salvietta
imbevuta</t>
  </si>
  <si>
    <t xml:space="preserve">CIG TRACCIABILITA </t>
  </si>
  <si>
    <t>FARMAC - ZABBAN S.P.A.</t>
  </si>
  <si>
    <t xml:space="preserve">% SCONTO </t>
  </si>
  <si>
    <t>NON AGGIUDICATO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</si>
</sst>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#,##0.00\ &quot;€&quot;;[Red]\-#,##0.00\ &quot;€&quot;"/>
    <numFmt numFmtId="43" formatCode="_-* #,##0.00_-;\-* #,##0.00_-;_-* &quot;-&quot;??_-;_-@_-"/>
    <numFmt numFmtId="164" formatCode="#,##0.0000\ &quot;€&quot;"/>
    <numFmt numFmtId="165" formatCode="#,##0.00\ &quot;€&quot;"/>
    <numFmt numFmtId="166" formatCode="#,##0.00&quot; &quot;;#,##0.00&quot; &quot;;&quot;-&quot;#&quot; &quot;;@&quot; &quot;"/>
    <numFmt numFmtId="167" formatCode="[$€-410]&quot; &quot;#,##0.00;[Red]&quot;-&quot;[$€-410]&quot; &quot;#,##0.00"/>
    <numFmt numFmtId="168" formatCode="[$€-2]\ #,##0.00;[Red]\-[$€-2]\ #,##0.00"/>
    <numFmt numFmtId="169" formatCode="0.00000"/>
    <numFmt numFmtId="170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Times New Roman"/>
      <family val="1"/>
    </font>
    <font>
      <b/>
      <u/>
      <sz val="8"/>
      <name val="Times New Roman"/>
      <family val="1"/>
    </font>
    <font>
      <sz val="10"/>
      <color theme="1"/>
      <name val="Arial"/>
      <family val="2"/>
    </font>
    <font>
      <b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u/>
      <sz val="8"/>
      <color theme="1"/>
      <name val="Times New Roman"/>
      <family val="1"/>
    </font>
    <font>
      <b/>
      <sz val="11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4" fillId="0" borderId="0"/>
    <xf numFmtId="43" fontId="9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5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quotePrefix="1" applyProtection="1">
      <protection locked="0"/>
    </xf>
    <xf numFmtId="0" fontId="2" fillId="0" borderId="1" xfId="0" applyFont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9" fontId="0" fillId="0" borderId="1" xfId="0" applyNumberForma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8" fontId="0" fillId="0" borderId="1" xfId="0" applyNumberFormat="1" applyBorder="1" applyProtection="1">
      <protection locked="0"/>
    </xf>
    <xf numFmtId="8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wrapText="1"/>
      <protection locked="0"/>
    </xf>
    <xf numFmtId="9" fontId="0" fillId="0" borderId="1" xfId="0" applyNumberFormat="1" applyBorder="1" applyProtection="1">
      <protection locked="0"/>
    </xf>
    <xf numFmtId="169" fontId="0" fillId="0" borderId="0" xfId="0" applyNumberFormat="1"/>
    <xf numFmtId="169" fontId="0" fillId="0" borderId="0" xfId="0" applyNumberFormat="1" applyProtection="1">
      <protection locked="0"/>
    </xf>
    <xf numFmtId="169" fontId="5" fillId="0" borderId="1" xfId="1" applyNumberFormat="1" applyFont="1" applyBorder="1" applyAlignment="1" applyProtection="1">
      <alignment horizontal="center" vertical="center" wrapText="1"/>
      <protection locked="0"/>
    </xf>
    <xf numFmtId="169" fontId="0" fillId="0" borderId="1" xfId="0" applyNumberFormat="1" applyBorder="1" applyAlignment="1" applyProtection="1">
      <alignment vertical="center"/>
      <protection locked="0"/>
    </xf>
    <xf numFmtId="169" fontId="0" fillId="0" borderId="1" xfId="0" applyNumberFormat="1" applyBorder="1" applyAlignment="1" applyProtection="1">
      <alignment horizontal="right" vertical="center"/>
      <protection locked="0"/>
    </xf>
    <xf numFmtId="169" fontId="0" fillId="0" borderId="1" xfId="0" applyNumberFormat="1" applyBorder="1" applyProtection="1">
      <protection locked="0"/>
    </xf>
    <xf numFmtId="168" fontId="0" fillId="0" borderId="1" xfId="0" applyNumberFormat="1" applyBorder="1" applyAlignment="1" applyProtection="1">
      <alignment vertical="center"/>
      <protection locked="0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9" fontId="0" fillId="0" borderId="1" xfId="0" applyNumberForma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8" fontId="0" fillId="0" borderId="1" xfId="0" applyNumberFormat="1" applyBorder="1" applyAlignment="1" applyProtection="1">
      <alignment horizontal="right" vertical="center"/>
      <protection locked="0"/>
    </xf>
    <xf numFmtId="49" fontId="0" fillId="0" borderId="1" xfId="0" applyNumberForma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43" fontId="0" fillId="0" borderId="1" xfId="2" applyFont="1" applyBorder="1" applyAlignment="1" applyProtection="1">
      <alignment horizontal="center" vertical="center"/>
      <protection locked="0"/>
    </xf>
    <xf numFmtId="43" fontId="0" fillId="0" borderId="1" xfId="2" applyFont="1" applyBorder="1" applyAlignment="1" applyProtection="1">
      <alignment horizontal="center"/>
      <protection locked="0"/>
    </xf>
    <xf numFmtId="43" fontId="0" fillId="0" borderId="1" xfId="2" applyFont="1" applyBorder="1" applyAlignment="1" applyProtection="1">
      <alignment horizontal="center" vertical="center" wrapText="1"/>
      <protection locked="0"/>
    </xf>
    <xf numFmtId="43" fontId="0" fillId="0" borderId="1" xfId="2" applyFont="1" applyBorder="1" applyAlignment="1" applyProtection="1">
      <alignment horizontal="center" wrapText="1"/>
      <protection locked="0"/>
    </xf>
    <xf numFmtId="43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9" fontId="0" fillId="0" borderId="0" xfId="0" applyNumberFormat="1"/>
    <xf numFmtId="4" fontId="10" fillId="0" borderId="0" xfId="0" applyNumberFormat="1" applyFont="1"/>
    <xf numFmtId="170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</xf>
    <xf numFmtId="43" fontId="0" fillId="0" borderId="6" xfId="2" applyFont="1" applyBorder="1" applyAlignment="1" applyProtection="1">
      <alignment horizontal="center" vertical="center"/>
      <protection locked="0"/>
    </xf>
    <xf numFmtId="43" fontId="0" fillId="0" borderId="7" xfId="2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</cellXfs>
  <cellStyles count="3">
    <cellStyle name="Excel_BuiltIn_Comma" xfId="1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8"/>
  <sheetViews>
    <sheetView tabSelected="1" topLeftCell="I40" zoomScale="60" zoomScaleNormal="60" workbookViewId="0">
      <selection activeCell="Z36" sqref="Z36:AE36"/>
    </sheetView>
  </sheetViews>
  <sheetFormatPr defaultRowHeight="14.4" x14ac:dyDescent="0.3"/>
  <cols>
    <col min="1" max="1" width="18" style="24" customWidth="1"/>
    <col min="2" max="2" width="16.21875" style="23" bestFit="1" customWidth="1"/>
    <col min="3" max="3" width="8.109375" customWidth="1"/>
    <col min="4" max="4" width="7.88671875" customWidth="1"/>
    <col min="5" max="5" width="36" customWidth="1"/>
    <col min="6" max="6" width="13.5546875" customWidth="1"/>
    <col min="7" max="7" width="11" customWidth="1"/>
    <col min="8" max="8" width="26.44140625" customWidth="1"/>
    <col min="9" max="11" width="8.88671875" customWidth="1"/>
    <col min="12" max="12" width="15.5546875" customWidth="1"/>
    <col min="13" max="13" width="14.44140625" customWidth="1"/>
    <col min="14" max="14" width="13.6640625" customWidth="1"/>
    <col min="15" max="15" width="16.33203125" customWidth="1"/>
    <col min="16" max="16" width="22" customWidth="1"/>
    <col min="17" max="17" width="21.6640625" customWidth="1"/>
    <col min="18" max="18" width="14.88671875" customWidth="1"/>
    <col min="19" max="19" width="14" customWidth="1"/>
    <col min="20" max="20" width="13.88671875" customWidth="1"/>
    <col min="21" max="21" width="14.109375" customWidth="1"/>
    <col min="22" max="22" width="14.33203125" customWidth="1"/>
    <col min="23" max="23" width="16.33203125" customWidth="1"/>
    <col min="24" max="24" width="17" style="34" customWidth="1"/>
    <col min="25" max="25" width="17" customWidth="1"/>
    <col min="26" max="26" width="31" style="50" customWidth="1"/>
    <col min="27" max="27" width="16.44140625" customWidth="1"/>
    <col min="31" max="31" width="11.21875" bestFit="1" customWidth="1"/>
  </cols>
  <sheetData>
    <row r="1" spans="1:29" ht="30" customHeight="1" x14ac:dyDescent="0.3">
      <c r="C1" s="67" t="s">
        <v>136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9" x14ac:dyDescent="0.3">
      <c r="C2" s="3"/>
      <c r="D2" s="4"/>
      <c r="E2" s="4"/>
      <c r="F2" s="4"/>
      <c r="G2" s="4"/>
      <c r="H2" s="4"/>
      <c r="I2" s="4"/>
      <c r="J2" s="4"/>
      <c r="K2" s="4"/>
      <c r="L2" s="68" t="s">
        <v>6</v>
      </c>
      <c r="M2" s="69"/>
      <c r="N2" s="69"/>
      <c r="O2" s="69"/>
      <c r="P2" s="69"/>
      <c r="Q2" s="70"/>
      <c r="R2" s="10"/>
      <c r="S2" s="10"/>
      <c r="T2" s="10"/>
      <c r="U2" s="10"/>
      <c r="V2" s="10"/>
      <c r="W2" s="10"/>
      <c r="X2" s="35"/>
      <c r="Y2" s="10"/>
      <c r="Z2" s="51"/>
      <c r="AA2" s="10"/>
      <c r="AB2" s="10"/>
    </row>
    <row r="3" spans="1:29" ht="97.2" customHeight="1" x14ac:dyDescent="0.3">
      <c r="A3" s="14" t="s">
        <v>138</v>
      </c>
      <c r="B3" s="14" t="s">
        <v>139</v>
      </c>
      <c r="C3" s="14" t="s">
        <v>7</v>
      </c>
      <c r="D3" s="14" t="s">
        <v>8</v>
      </c>
      <c r="E3" s="14" t="s">
        <v>9</v>
      </c>
      <c r="F3" s="14" t="s">
        <v>10</v>
      </c>
      <c r="G3" s="14" t="s">
        <v>11</v>
      </c>
      <c r="H3" s="14" t="s">
        <v>12</v>
      </c>
      <c r="I3" s="14" t="s">
        <v>13</v>
      </c>
      <c r="J3" s="14" t="s">
        <v>14</v>
      </c>
      <c r="K3" s="14" t="s">
        <v>15</v>
      </c>
      <c r="L3" s="15" t="s">
        <v>16</v>
      </c>
      <c r="M3" s="15" t="s">
        <v>17</v>
      </c>
      <c r="N3" s="16" t="s">
        <v>18</v>
      </c>
      <c r="O3" s="15" t="s">
        <v>19</v>
      </c>
      <c r="P3" s="15" t="s">
        <v>135</v>
      </c>
      <c r="Q3" s="15" t="s">
        <v>20</v>
      </c>
      <c r="R3" s="8" t="s">
        <v>0</v>
      </c>
      <c r="S3" s="8" t="s">
        <v>1</v>
      </c>
      <c r="T3" s="8" t="s">
        <v>2</v>
      </c>
      <c r="U3" s="8" t="s">
        <v>3</v>
      </c>
      <c r="V3" s="8" t="s">
        <v>4</v>
      </c>
      <c r="W3" s="8" t="s">
        <v>5</v>
      </c>
      <c r="X3" s="36" t="s">
        <v>131</v>
      </c>
      <c r="Y3" s="9" t="s">
        <v>133</v>
      </c>
      <c r="Z3" s="9" t="s">
        <v>134</v>
      </c>
      <c r="AA3" s="9" t="s">
        <v>132</v>
      </c>
      <c r="AB3" s="9" t="s">
        <v>130</v>
      </c>
      <c r="AC3" s="10"/>
    </row>
    <row r="4" spans="1:29" ht="86.4" x14ac:dyDescent="0.3">
      <c r="A4" s="22" t="s">
        <v>149</v>
      </c>
      <c r="B4" s="45" t="s">
        <v>140</v>
      </c>
      <c r="C4" s="12">
        <v>1</v>
      </c>
      <c r="D4" s="12"/>
      <c r="E4" s="12" t="s">
        <v>21</v>
      </c>
      <c r="F4" s="12" t="s">
        <v>22</v>
      </c>
      <c r="G4" s="17">
        <v>0.02</v>
      </c>
      <c r="H4" s="12" t="s">
        <v>23</v>
      </c>
      <c r="I4" s="12" t="s">
        <v>24</v>
      </c>
      <c r="J4" s="12" t="s">
        <v>25</v>
      </c>
      <c r="K4" s="12" t="s">
        <v>26</v>
      </c>
      <c r="L4" s="18">
        <v>1.0999999999999999E-2</v>
      </c>
      <c r="M4" s="19">
        <v>12600000</v>
      </c>
      <c r="N4" s="19">
        <f t="shared" ref="N4:N43" si="0">M4*3</f>
        <v>37800000</v>
      </c>
      <c r="O4" s="18">
        <f t="shared" ref="O4:O34" si="1">L4*M4</f>
        <v>138600</v>
      </c>
      <c r="P4" s="18">
        <f>O4*3</f>
        <v>415800</v>
      </c>
      <c r="Q4" s="18">
        <f>L4*N4</f>
        <v>415800</v>
      </c>
      <c r="R4" s="7" t="s">
        <v>176</v>
      </c>
      <c r="S4" s="7" t="s">
        <v>177</v>
      </c>
      <c r="T4" s="7" t="s">
        <v>178</v>
      </c>
      <c r="U4" s="7" t="s">
        <v>179</v>
      </c>
      <c r="V4" s="7" t="s">
        <v>179</v>
      </c>
      <c r="W4" s="7" t="s">
        <v>180</v>
      </c>
      <c r="X4" s="37">
        <v>4.5999999999999999E-3</v>
      </c>
      <c r="Y4" s="25">
        <v>173880</v>
      </c>
      <c r="Z4" s="52">
        <v>173880</v>
      </c>
      <c r="AA4" s="25">
        <v>40</v>
      </c>
      <c r="AB4" s="25">
        <v>5</v>
      </c>
      <c r="AC4" s="10"/>
    </row>
    <row r="5" spans="1:29" ht="86.4" x14ac:dyDescent="0.3">
      <c r="A5" s="61" t="s">
        <v>150</v>
      </c>
      <c r="B5" s="62" t="s">
        <v>141</v>
      </c>
      <c r="C5" s="65">
        <v>2</v>
      </c>
      <c r="D5" s="12">
        <v>1</v>
      </c>
      <c r="E5" s="12" t="s">
        <v>27</v>
      </c>
      <c r="F5" s="12" t="s">
        <v>28</v>
      </c>
      <c r="G5" s="17">
        <v>0.7</v>
      </c>
      <c r="H5" s="12" t="s">
        <v>29</v>
      </c>
      <c r="I5" s="12" t="s">
        <v>24</v>
      </c>
      <c r="J5" s="12" t="s">
        <v>30</v>
      </c>
      <c r="K5" s="12" t="s">
        <v>31</v>
      </c>
      <c r="L5" s="18">
        <v>1.6</v>
      </c>
      <c r="M5" s="19">
        <v>96000</v>
      </c>
      <c r="N5" s="19">
        <f t="shared" si="0"/>
        <v>288000</v>
      </c>
      <c r="O5" s="18">
        <f t="shared" si="1"/>
        <v>153600</v>
      </c>
      <c r="P5" s="18">
        <f t="shared" ref="P5:P43" si="2">O5*3</f>
        <v>460800</v>
      </c>
      <c r="Q5" s="66">
        <f>(P5+P6)</f>
        <v>488880</v>
      </c>
      <c r="R5" s="7" t="s">
        <v>141</v>
      </c>
      <c r="S5" s="7" t="s">
        <v>181</v>
      </c>
      <c r="T5" s="7" t="s">
        <v>183</v>
      </c>
      <c r="U5" s="7" t="s">
        <v>185</v>
      </c>
      <c r="V5" s="7" t="s">
        <v>186</v>
      </c>
      <c r="W5" s="7" t="s">
        <v>185</v>
      </c>
      <c r="X5" s="37">
        <v>1.29</v>
      </c>
      <c r="Y5" s="27">
        <v>371520</v>
      </c>
      <c r="Z5" s="63">
        <v>399384</v>
      </c>
      <c r="AA5" s="28" t="s">
        <v>187</v>
      </c>
      <c r="AB5" s="26">
        <v>0.05</v>
      </c>
      <c r="AC5" s="10"/>
    </row>
    <row r="6" spans="1:29" ht="43.2" x14ac:dyDescent="0.3">
      <c r="A6" s="61"/>
      <c r="B6" s="62"/>
      <c r="C6" s="65"/>
      <c r="D6" s="12">
        <v>2</v>
      </c>
      <c r="E6" s="12" t="s">
        <v>32</v>
      </c>
      <c r="F6" s="12"/>
      <c r="G6" s="12" t="s">
        <v>33</v>
      </c>
      <c r="H6" s="12"/>
      <c r="I6" s="12"/>
      <c r="J6" s="12" t="s">
        <v>34</v>
      </c>
      <c r="K6" s="12"/>
      <c r="L6" s="18">
        <v>5.2</v>
      </c>
      <c r="M6" s="19">
        <v>1800</v>
      </c>
      <c r="N6" s="19">
        <f t="shared" si="0"/>
        <v>5400</v>
      </c>
      <c r="O6" s="18">
        <f t="shared" si="1"/>
        <v>9360</v>
      </c>
      <c r="P6" s="18">
        <f t="shared" si="2"/>
        <v>28080</v>
      </c>
      <c r="Q6" s="66"/>
      <c r="R6" s="7" t="s">
        <v>141</v>
      </c>
      <c r="S6" s="7" t="s">
        <v>182</v>
      </c>
      <c r="T6" s="7" t="s">
        <v>184</v>
      </c>
      <c r="U6" s="7" t="s">
        <v>185</v>
      </c>
      <c r="V6" s="7" t="s">
        <v>186</v>
      </c>
      <c r="W6" s="7" t="s">
        <v>185</v>
      </c>
      <c r="X6" s="37">
        <v>5.16</v>
      </c>
      <c r="Y6" s="27">
        <v>27864</v>
      </c>
      <c r="Z6" s="64"/>
      <c r="AA6" s="25" t="s">
        <v>188</v>
      </c>
      <c r="AB6" s="26">
        <v>0.05</v>
      </c>
      <c r="AC6" s="10"/>
    </row>
    <row r="7" spans="1:29" ht="72" x14ac:dyDescent="0.3">
      <c r="A7" s="61" t="s">
        <v>151</v>
      </c>
      <c r="B7" s="62" t="s">
        <v>141</v>
      </c>
      <c r="C7" s="65">
        <v>3</v>
      </c>
      <c r="D7" s="12">
        <v>1</v>
      </c>
      <c r="E7" s="12" t="s">
        <v>35</v>
      </c>
      <c r="F7" s="12" t="s">
        <v>28</v>
      </c>
      <c r="G7" s="17">
        <v>0.7</v>
      </c>
      <c r="H7" s="12" t="s">
        <v>29</v>
      </c>
      <c r="I7" s="12" t="s">
        <v>24</v>
      </c>
      <c r="J7" s="12" t="s">
        <v>30</v>
      </c>
      <c r="K7" s="12" t="s">
        <v>36</v>
      </c>
      <c r="L7" s="18">
        <v>0.9</v>
      </c>
      <c r="M7" s="19">
        <v>35000</v>
      </c>
      <c r="N7" s="19">
        <f t="shared" si="0"/>
        <v>105000</v>
      </c>
      <c r="O7" s="18">
        <f t="shared" si="1"/>
        <v>31500</v>
      </c>
      <c r="P7" s="18">
        <f t="shared" si="2"/>
        <v>94500</v>
      </c>
      <c r="Q7" s="66">
        <f>P7+P8</f>
        <v>100800</v>
      </c>
      <c r="R7" s="7" t="s">
        <v>141</v>
      </c>
      <c r="S7" s="7" t="s">
        <v>189</v>
      </c>
      <c r="T7" s="7" t="s">
        <v>183</v>
      </c>
      <c r="U7" s="7" t="s">
        <v>185</v>
      </c>
      <c r="V7" s="7" t="s">
        <v>186</v>
      </c>
      <c r="W7" s="7" t="s">
        <v>185</v>
      </c>
      <c r="X7" s="38" t="s">
        <v>191</v>
      </c>
      <c r="Y7" s="30">
        <v>59850</v>
      </c>
      <c r="Z7" s="63">
        <v>65088</v>
      </c>
      <c r="AA7" s="28" t="s">
        <v>193</v>
      </c>
      <c r="AB7" s="26">
        <v>0.05</v>
      </c>
      <c r="AC7" s="10"/>
    </row>
    <row r="8" spans="1:29" ht="43.2" x14ac:dyDescent="0.3">
      <c r="A8" s="61"/>
      <c r="B8" s="62"/>
      <c r="C8" s="65"/>
      <c r="D8" s="12">
        <v>2</v>
      </c>
      <c r="E8" s="12" t="s">
        <v>37</v>
      </c>
      <c r="F8" s="12" t="s">
        <v>28</v>
      </c>
      <c r="G8" s="17">
        <v>0.7</v>
      </c>
      <c r="H8" s="12" t="s">
        <v>29</v>
      </c>
      <c r="I8" s="12" t="s">
        <v>24</v>
      </c>
      <c r="J8" s="12" t="s">
        <v>30</v>
      </c>
      <c r="K8" s="12" t="s">
        <v>38</v>
      </c>
      <c r="L8" s="18">
        <v>10.5</v>
      </c>
      <c r="M8" s="19">
        <v>200</v>
      </c>
      <c r="N8" s="19">
        <f t="shared" si="0"/>
        <v>600</v>
      </c>
      <c r="O8" s="18">
        <f t="shared" si="1"/>
        <v>2100</v>
      </c>
      <c r="P8" s="18">
        <f t="shared" si="2"/>
        <v>6300</v>
      </c>
      <c r="Q8" s="66"/>
      <c r="R8" s="7" t="s">
        <v>141</v>
      </c>
      <c r="S8" s="7" t="s">
        <v>190</v>
      </c>
      <c r="T8" s="7" t="s">
        <v>183</v>
      </c>
      <c r="U8" s="7" t="s">
        <v>185</v>
      </c>
      <c r="V8" s="7" t="s">
        <v>186</v>
      </c>
      <c r="W8" s="7" t="s">
        <v>185</v>
      </c>
      <c r="X8" s="38" t="s">
        <v>192</v>
      </c>
      <c r="Y8" s="30">
        <v>5238</v>
      </c>
      <c r="Z8" s="64"/>
      <c r="AA8" s="28" t="s">
        <v>194</v>
      </c>
      <c r="AB8" s="26">
        <v>0.05</v>
      </c>
      <c r="AC8" s="10"/>
    </row>
    <row r="9" spans="1:29" ht="86.4" x14ac:dyDescent="0.3">
      <c r="A9" s="22" t="s">
        <v>175</v>
      </c>
      <c r="B9" s="45" t="s">
        <v>142</v>
      </c>
      <c r="C9" s="65">
        <v>4</v>
      </c>
      <c r="D9" s="12">
        <v>1</v>
      </c>
      <c r="E9" s="12" t="s">
        <v>39</v>
      </c>
      <c r="F9" s="12" t="s">
        <v>40</v>
      </c>
      <c r="G9" s="17">
        <v>0.1</v>
      </c>
      <c r="H9" s="12" t="s">
        <v>41</v>
      </c>
      <c r="I9" s="12" t="s">
        <v>42</v>
      </c>
      <c r="J9" s="12" t="s">
        <v>25</v>
      </c>
      <c r="K9" s="12" t="s">
        <v>36</v>
      </c>
      <c r="L9" s="18">
        <v>0.01</v>
      </c>
      <c r="M9" s="19">
        <v>7000000</v>
      </c>
      <c r="N9" s="19">
        <f t="shared" si="0"/>
        <v>21000000</v>
      </c>
      <c r="O9" s="18">
        <f t="shared" si="1"/>
        <v>70000</v>
      </c>
      <c r="P9" s="18">
        <f t="shared" si="2"/>
        <v>210000</v>
      </c>
      <c r="Q9" s="66">
        <f>P9+P10</f>
        <v>375600</v>
      </c>
      <c r="R9" s="7"/>
      <c r="S9" s="7"/>
      <c r="T9" s="7"/>
      <c r="U9" s="7"/>
      <c r="V9" s="7"/>
      <c r="W9" s="7"/>
      <c r="X9" s="39"/>
      <c r="Y9" s="11"/>
      <c r="Z9" s="53"/>
      <c r="AA9" s="11"/>
      <c r="AB9" s="11"/>
      <c r="AC9" s="10"/>
    </row>
    <row r="10" spans="1:29" ht="86.4" x14ac:dyDescent="0.3">
      <c r="A10" s="22"/>
      <c r="B10" s="48"/>
      <c r="C10" s="65"/>
      <c r="D10" s="12">
        <v>2</v>
      </c>
      <c r="E10" s="12" t="s">
        <v>39</v>
      </c>
      <c r="F10" s="12" t="s">
        <v>40</v>
      </c>
      <c r="G10" s="17">
        <v>0.1</v>
      </c>
      <c r="H10" s="12" t="s">
        <v>41</v>
      </c>
      <c r="I10" s="12" t="s">
        <v>42</v>
      </c>
      <c r="J10" s="12" t="s">
        <v>43</v>
      </c>
      <c r="K10" s="12" t="s">
        <v>44</v>
      </c>
      <c r="L10" s="18">
        <v>4.5999999999999996</v>
      </c>
      <c r="M10" s="19">
        <v>12000</v>
      </c>
      <c r="N10" s="19">
        <f t="shared" si="0"/>
        <v>36000</v>
      </c>
      <c r="O10" s="18">
        <f t="shared" si="1"/>
        <v>55199.999999999993</v>
      </c>
      <c r="P10" s="18">
        <f t="shared" si="2"/>
        <v>165599.99999999997</v>
      </c>
      <c r="Q10" s="66"/>
      <c r="R10" s="7"/>
      <c r="S10" s="7"/>
      <c r="T10" s="7"/>
      <c r="U10" s="7"/>
      <c r="V10" s="7"/>
      <c r="W10" s="7"/>
      <c r="X10" s="39"/>
      <c r="Y10" s="11"/>
      <c r="Z10" s="53"/>
      <c r="AA10" s="11"/>
      <c r="AB10" s="11"/>
      <c r="AC10" s="10"/>
    </row>
    <row r="11" spans="1:29" ht="129.6" x14ac:dyDescent="0.3">
      <c r="A11" s="22" t="s">
        <v>152</v>
      </c>
      <c r="B11" s="45" t="s">
        <v>143</v>
      </c>
      <c r="C11" s="12">
        <v>5</v>
      </c>
      <c r="D11" s="12"/>
      <c r="E11" s="12" t="s">
        <v>45</v>
      </c>
      <c r="F11" s="12" t="s">
        <v>46</v>
      </c>
      <c r="G11" s="12"/>
      <c r="H11" s="12" t="s">
        <v>47</v>
      </c>
      <c r="I11" s="12" t="s">
        <v>48</v>
      </c>
      <c r="J11" s="12" t="s">
        <v>43</v>
      </c>
      <c r="K11" s="12" t="s">
        <v>44</v>
      </c>
      <c r="L11" s="18">
        <v>2.5</v>
      </c>
      <c r="M11" s="19">
        <v>3800</v>
      </c>
      <c r="N11" s="19">
        <f t="shared" si="0"/>
        <v>11400</v>
      </c>
      <c r="O11" s="18">
        <f t="shared" si="1"/>
        <v>9500</v>
      </c>
      <c r="P11" s="18">
        <f t="shared" si="2"/>
        <v>28500</v>
      </c>
      <c r="Q11" s="18">
        <f>L11*N11</f>
        <v>28500</v>
      </c>
      <c r="R11" s="7" t="s">
        <v>143</v>
      </c>
      <c r="S11" s="7" t="s">
        <v>195</v>
      </c>
      <c r="T11" s="7" t="s">
        <v>196</v>
      </c>
      <c r="U11" s="7" t="s">
        <v>197</v>
      </c>
      <c r="V11" s="7" t="s">
        <v>198</v>
      </c>
      <c r="W11" s="7" t="s">
        <v>199</v>
      </c>
      <c r="X11" s="37" t="s">
        <v>200</v>
      </c>
      <c r="Y11" s="31">
        <v>24510</v>
      </c>
      <c r="Z11" s="52">
        <f>Y11</f>
        <v>24510</v>
      </c>
      <c r="AA11" s="25" t="s">
        <v>201</v>
      </c>
      <c r="AB11" s="26">
        <v>0.22</v>
      </c>
      <c r="AC11" s="10"/>
    </row>
    <row r="12" spans="1:29" ht="72" x14ac:dyDescent="0.3">
      <c r="A12" s="22" t="s">
        <v>153</v>
      </c>
      <c r="B12" s="45" t="s">
        <v>323</v>
      </c>
      <c r="C12" s="12">
        <v>6</v>
      </c>
      <c r="D12" s="12"/>
      <c r="E12" s="12" t="s">
        <v>49</v>
      </c>
      <c r="F12" s="12" t="s">
        <v>22</v>
      </c>
      <c r="G12" s="20">
        <v>5.0000000000000001E-3</v>
      </c>
      <c r="H12" s="12" t="s">
        <v>50</v>
      </c>
      <c r="I12" s="12" t="s">
        <v>24</v>
      </c>
      <c r="J12" s="12" t="s">
        <v>25</v>
      </c>
      <c r="K12" s="12" t="s">
        <v>51</v>
      </c>
      <c r="L12" s="18">
        <v>4.1999999999999997E-3</v>
      </c>
      <c r="M12" s="19">
        <v>6600000</v>
      </c>
      <c r="N12" s="19">
        <f t="shared" si="0"/>
        <v>19800000</v>
      </c>
      <c r="O12" s="18">
        <f t="shared" si="1"/>
        <v>27720</v>
      </c>
      <c r="P12" s="18">
        <f t="shared" si="2"/>
        <v>83160</v>
      </c>
      <c r="Q12" s="18">
        <f>L12*N12</f>
        <v>83160</v>
      </c>
      <c r="R12" s="7"/>
      <c r="S12" s="7"/>
      <c r="T12" s="7"/>
      <c r="U12" s="7"/>
      <c r="V12" s="7"/>
      <c r="W12" s="7"/>
      <c r="X12" s="37"/>
      <c r="Y12" s="31"/>
      <c r="Z12" s="52"/>
      <c r="AA12" s="28"/>
      <c r="AB12" s="25"/>
      <c r="AC12" s="10"/>
    </row>
    <row r="13" spans="1:29" ht="57.6" x14ac:dyDescent="0.3">
      <c r="A13" s="22" t="s">
        <v>154</v>
      </c>
      <c r="B13" s="45" t="s">
        <v>140</v>
      </c>
      <c r="C13" s="12">
        <v>7</v>
      </c>
      <c r="D13" s="12"/>
      <c r="E13" s="12" t="s">
        <v>52</v>
      </c>
      <c r="F13" s="12" t="s">
        <v>53</v>
      </c>
      <c r="G13" s="12" t="s">
        <v>54</v>
      </c>
      <c r="H13" s="12" t="s">
        <v>55</v>
      </c>
      <c r="I13" s="12" t="s">
        <v>24</v>
      </c>
      <c r="J13" s="18" t="s">
        <v>43</v>
      </c>
      <c r="K13" s="12" t="s">
        <v>44</v>
      </c>
      <c r="L13" s="18">
        <v>1</v>
      </c>
      <c r="M13" s="19">
        <v>3000</v>
      </c>
      <c r="N13" s="19">
        <f t="shared" si="0"/>
        <v>9000</v>
      </c>
      <c r="O13" s="18">
        <f t="shared" si="1"/>
        <v>3000</v>
      </c>
      <c r="P13" s="18">
        <f t="shared" si="2"/>
        <v>9000</v>
      </c>
      <c r="Q13" s="18">
        <f>L13*N13</f>
        <v>9000</v>
      </c>
      <c r="R13" s="7" t="s">
        <v>202</v>
      </c>
      <c r="S13" s="7" t="s">
        <v>203</v>
      </c>
      <c r="T13" s="7" t="s">
        <v>204</v>
      </c>
      <c r="U13" s="7" t="s">
        <v>179</v>
      </c>
      <c r="V13" s="7" t="s">
        <v>179</v>
      </c>
      <c r="W13" s="7" t="s">
        <v>205</v>
      </c>
      <c r="X13" s="37">
        <v>0.99</v>
      </c>
      <c r="Y13" s="25">
        <v>8910</v>
      </c>
      <c r="Z13" s="52">
        <v>8910</v>
      </c>
      <c r="AA13" s="25">
        <v>12</v>
      </c>
      <c r="AB13" s="25">
        <v>22</v>
      </c>
      <c r="AC13" s="10"/>
    </row>
    <row r="14" spans="1:29" ht="172.8" x14ac:dyDescent="0.3">
      <c r="A14" s="22" t="s">
        <v>155</v>
      </c>
      <c r="B14" s="45" t="s">
        <v>140</v>
      </c>
      <c r="C14" s="65">
        <v>8</v>
      </c>
      <c r="D14" s="12">
        <v>1</v>
      </c>
      <c r="E14" s="12" t="s">
        <v>56</v>
      </c>
      <c r="F14" s="12" t="s">
        <v>40</v>
      </c>
      <c r="G14" s="12" t="s">
        <v>57</v>
      </c>
      <c r="H14" s="12" t="s">
        <v>29</v>
      </c>
      <c r="I14" s="12" t="s">
        <v>24</v>
      </c>
      <c r="J14" s="12" t="s">
        <v>34</v>
      </c>
      <c r="K14" s="12" t="s">
        <v>33</v>
      </c>
      <c r="L14" s="18">
        <v>0.4</v>
      </c>
      <c r="M14" s="19">
        <v>160000</v>
      </c>
      <c r="N14" s="19">
        <f t="shared" si="0"/>
        <v>480000</v>
      </c>
      <c r="O14" s="18">
        <f t="shared" si="1"/>
        <v>64000</v>
      </c>
      <c r="P14" s="18">
        <f t="shared" si="2"/>
        <v>192000</v>
      </c>
      <c r="Q14" s="66">
        <f>P14+P15</f>
        <v>370500</v>
      </c>
      <c r="R14" s="7" t="s">
        <v>206</v>
      </c>
      <c r="S14" s="7" t="s">
        <v>207</v>
      </c>
      <c r="T14" s="7" t="s">
        <v>208</v>
      </c>
      <c r="U14" s="7" t="s">
        <v>179</v>
      </c>
      <c r="V14" s="7" t="s">
        <v>179</v>
      </c>
      <c r="W14" s="7" t="s">
        <v>209</v>
      </c>
      <c r="X14" s="37">
        <v>0.39500000000000002</v>
      </c>
      <c r="Y14" s="25">
        <v>189600</v>
      </c>
      <c r="Z14" s="52">
        <v>365550</v>
      </c>
      <c r="AA14" s="25">
        <v>30</v>
      </c>
      <c r="AB14" s="25">
        <v>5</v>
      </c>
      <c r="AC14" s="10"/>
    </row>
    <row r="15" spans="1:29" ht="172.8" x14ac:dyDescent="0.3">
      <c r="A15" s="22"/>
      <c r="B15" s="48"/>
      <c r="C15" s="65"/>
      <c r="D15" s="12">
        <v>2</v>
      </c>
      <c r="E15" s="21" t="s">
        <v>58</v>
      </c>
      <c r="F15" s="12" t="s">
        <v>22</v>
      </c>
      <c r="G15" s="17">
        <v>0.04</v>
      </c>
      <c r="H15" s="12" t="s">
        <v>29</v>
      </c>
      <c r="I15" s="12" t="s">
        <v>24</v>
      </c>
      <c r="J15" s="12" t="s">
        <v>34</v>
      </c>
      <c r="K15" s="12" t="s">
        <v>33</v>
      </c>
      <c r="L15" s="18">
        <v>0.35</v>
      </c>
      <c r="M15" s="19">
        <v>170000</v>
      </c>
      <c r="N15" s="19">
        <f t="shared" si="0"/>
        <v>510000</v>
      </c>
      <c r="O15" s="18">
        <f t="shared" si="1"/>
        <v>59499.999999999993</v>
      </c>
      <c r="P15" s="18">
        <f t="shared" si="2"/>
        <v>178499.99999999997</v>
      </c>
      <c r="Q15" s="66"/>
      <c r="R15" s="7" t="s">
        <v>210</v>
      </c>
      <c r="S15" s="7" t="s">
        <v>211</v>
      </c>
      <c r="T15" s="7" t="s">
        <v>212</v>
      </c>
      <c r="U15" s="7" t="s">
        <v>179</v>
      </c>
      <c r="V15" s="7" t="s">
        <v>179</v>
      </c>
      <c r="W15" s="7" t="s">
        <v>213</v>
      </c>
      <c r="X15" s="37">
        <v>0.34499999999999997</v>
      </c>
      <c r="Y15" s="25">
        <v>175950</v>
      </c>
      <c r="Z15" s="52"/>
      <c r="AA15" s="25">
        <v>30</v>
      </c>
      <c r="AB15" s="25">
        <v>5</v>
      </c>
      <c r="AC15" s="10"/>
    </row>
    <row r="16" spans="1:29" ht="43.2" x14ac:dyDescent="0.3">
      <c r="A16" s="22"/>
      <c r="B16" s="45" t="s">
        <v>142</v>
      </c>
      <c r="C16" s="12">
        <v>9</v>
      </c>
      <c r="D16" s="12"/>
      <c r="E16" s="12" t="s">
        <v>59</v>
      </c>
      <c r="F16" s="12" t="s">
        <v>60</v>
      </c>
      <c r="G16" s="12" t="s">
        <v>61</v>
      </c>
      <c r="H16" s="12" t="s">
        <v>62</v>
      </c>
      <c r="I16" s="12" t="s">
        <v>42</v>
      </c>
      <c r="J16" s="18" t="s">
        <v>43</v>
      </c>
      <c r="K16" s="12" t="s">
        <v>44</v>
      </c>
      <c r="L16" s="18">
        <v>9.5</v>
      </c>
      <c r="M16" s="12">
        <v>30</v>
      </c>
      <c r="N16" s="19">
        <f t="shared" si="0"/>
        <v>90</v>
      </c>
      <c r="O16" s="18">
        <f t="shared" si="1"/>
        <v>285</v>
      </c>
      <c r="P16" s="18">
        <f t="shared" si="2"/>
        <v>855</v>
      </c>
      <c r="Q16" s="18">
        <f>L16*N16</f>
        <v>855</v>
      </c>
      <c r="R16" s="7"/>
      <c r="S16" s="7"/>
      <c r="T16" s="7"/>
      <c r="U16" s="7"/>
      <c r="V16" s="7"/>
      <c r="W16" s="7"/>
      <c r="X16" s="39"/>
      <c r="Y16" s="11"/>
      <c r="Z16" s="53"/>
      <c r="AA16" s="11"/>
      <c r="AB16" s="11"/>
      <c r="AC16" s="10"/>
    </row>
    <row r="17" spans="1:29" ht="86.4" x14ac:dyDescent="0.3">
      <c r="A17" s="22" t="s">
        <v>156</v>
      </c>
      <c r="B17" s="45" t="s">
        <v>140</v>
      </c>
      <c r="C17" s="12">
        <v>10</v>
      </c>
      <c r="D17" s="12"/>
      <c r="E17" s="12" t="s">
        <v>63</v>
      </c>
      <c r="F17" s="12" t="s">
        <v>53</v>
      </c>
      <c r="G17" s="20">
        <v>1E-3</v>
      </c>
      <c r="H17" s="12" t="s">
        <v>64</v>
      </c>
      <c r="I17" s="12" t="s">
        <v>24</v>
      </c>
      <c r="J17" s="12" t="s">
        <v>25</v>
      </c>
      <c r="K17" s="12" t="s">
        <v>31</v>
      </c>
      <c r="L17" s="18">
        <v>3.5000000000000001E-3</v>
      </c>
      <c r="M17" s="19">
        <v>1250000</v>
      </c>
      <c r="N17" s="19">
        <f t="shared" si="0"/>
        <v>3750000</v>
      </c>
      <c r="O17" s="18">
        <f t="shared" si="1"/>
        <v>4375</v>
      </c>
      <c r="P17" s="18">
        <f t="shared" si="2"/>
        <v>13125</v>
      </c>
      <c r="Q17" s="18">
        <f>L17*N17</f>
        <v>13125</v>
      </c>
      <c r="R17" s="7" t="s">
        <v>214</v>
      </c>
      <c r="S17" s="7" t="s">
        <v>215</v>
      </c>
      <c r="T17" s="7" t="s">
        <v>216</v>
      </c>
      <c r="U17" s="7"/>
      <c r="V17" s="7"/>
      <c r="W17" s="7" t="s">
        <v>217</v>
      </c>
      <c r="X17" s="37">
        <v>3.3E-3</v>
      </c>
      <c r="Y17" s="25">
        <v>12375</v>
      </c>
      <c r="Z17" s="52">
        <v>12375</v>
      </c>
      <c r="AA17" s="25">
        <v>24</v>
      </c>
      <c r="AB17" s="25">
        <v>22</v>
      </c>
      <c r="AC17" s="10"/>
    </row>
    <row r="18" spans="1:29" ht="129.6" x14ac:dyDescent="0.3">
      <c r="A18" s="22"/>
      <c r="B18" s="45" t="s">
        <v>142</v>
      </c>
      <c r="C18" s="65">
        <v>11</v>
      </c>
      <c r="D18" s="12">
        <v>1</v>
      </c>
      <c r="E18" s="12" t="s">
        <v>65</v>
      </c>
      <c r="F18" s="12" t="s">
        <v>66</v>
      </c>
      <c r="G18" s="20"/>
      <c r="H18" s="12" t="s">
        <v>67</v>
      </c>
      <c r="I18" s="12"/>
      <c r="J18" s="12" t="s">
        <v>43</v>
      </c>
      <c r="K18" s="12" t="s">
        <v>44</v>
      </c>
      <c r="L18" s="18">
        <v>70</v>
      </c>
      <c r="M18" s="19">
        <v>40</v>
      </c>
      <c r="N18" s="19">
        <f t="shared" si="0"/>
        <v>120</v>
      </c>
      <c r="O18" s="18">
        <f t="shared" si="1"/>
        <v>2800</v>
      </c>
      <c r="P18" s="18">
        <f t="shared" si="2"/>
        <v>8400</v>
      </c>
      <c r="Q18" s="66">
        <f>P18+P19</f>
        <v>18300</v>
      </c>
      <c r="R18" s="7"/>
      <c r="S18" s="7"/>
      <c r="T18" s="7"/>
      <c r="U18" s="7"/>
      <c r="V18" s="7"/>
      <c r="W18" s="7"/>
      <c r="X18" s="39"/>
      <c r="Y18" s="11"/>
      <c r="Z18" s="53"/>
      <c r="AA18" s="11"/>
      <c r="AB18" s="11"/>
      <c r="AC18" s="10"/>
    </row>
    <row r="19" spans="1:29" ht="129.6" x14ac:dyDescent="0.3">
      <c r="A19" s="22"/>
      <c r="B19" s="48"/>
      <c r="C19" s="65"/>
      <c r="D19" s="12">
        <v>2</v>
      </c>
      <c r="E19" s="12" t="s">
        <v>65</v>
      </c>
      <c r="F19" s="12" t="s">
        <v>66</v>
      </c>
      <c r="G19" s="20"/>
      <c r="H19" s="12" t="s">
        <v>67</v>
      </c>
      <c r="I19" s="12"/>
      <c r="J19" s="12" t="s">
        <v>68</v>
      </c>
      <c r="K19" s="12" t="s">
        <v>38</v>
      </c>
      <c r="L19" s="18">
        <v>220</v>
      </c>
      <c r="M19" s="19">
        <v>15</v>
      </c>
      <c r="N19" s="19">
        <f t="shared" si="0"/>
        <v>45</v>
      </c>
      <c r="O19" s="18">
        <f t="shared" si="1"/>
        <v>3300</v>
      </c>
      <c r="P19" s="18">
        <f t="shared" si="2"/>
        <v>9900</v>
      </c>
      <c r="Q19" s="66"/>
      <c r="R19" s="7"/>
      <c r="S19" s="7"/>
      <c r="T19" s="7"/>
      <c r="U19" s="7"/>
      <c r="V19" s="7"/>
      <c r="W19" s="7"/>
      <c r="X19" s="39"/>
      <c r="Y19" s="11"/>
      <c r="Z19" s="53"/>
      <c r="AA19" s="11"/>
      <c r="AB19" s="11"/>
      <c r="AC19" s="10"/>
    </row>
    <row r="20" spans="1:29" ht="144" x14ac:dyDescent="0.3">
      <c r="A20" s="22" t="s">
        <v>157</v>
      </c>
      <c r="B20" s="45" t="s">
        <v>321</v>
      </c>
      <c r="C20" s="12">
        <v>12</v>
      </c>
      <c r="D20" s="12"/>
      <c r="E20" s="12" t="s">
        <v>69</v>
      </c>
      <c r="F20" s="12" t="s">
        <v>33</v>
      </c>
      <c r="G20" s="20" t="s">
        <v>33</v>
      </c>
      <c r="H20" s="12" t="s">
        <v>70</v>
      </c>
      <c r="I20" s="12" t="s">
        <v>71</v>
      </c>
      <c r="J20" s="12" t="s">
        <v>34</v>
      </c>
      <c r="K20" s="12" t="s">
        <v>33</v>
      </c>
      <c r="L20" s="18">
        <v>0.3</v>
      </c>
      <c r="M20" s="19">
        <v>8500</v>
      </c>
      <c r="N20" s="19">
        <f t="shared" si="0"/>
        <v>25500</v>
      </c>
      <c r="O20" s="18">
        <f t="shared" si="1"/>
        <v>2550</v>
      </c>
      <c r="P20" s="18">
        <f t="shared" si="2"/>
        <v>7650</v>
      </c>
      <c r="Q20" s="18">
        <f>L20*N20</f>
        <v>7650</v>
      </c>
      <c r="R20" s="7" t="s">
        <v>218</v>
      </c>
      <c r="S20" s="7">
        <v>2303261401</v>
      </c>
      <c r="T20" s="7" t="s">
        <v>219</v>
      </c>
      <c r="U20" s="7" t="s">
        <v>220</v>
      </c>
      <c r="V20" s="7" t="s">
        <v>220</v>
      </c>
      <c r="W20" s="7" t="s">
        <v>220</v>
      </c>
      <c r="X20" s="37">
        <v>0.152</v>
      </c>
      <c r="Y20" s="40">
        <v>3876</v>
      </c>
      <c r="Z20" s="52">
        <v>3876</v>
      </c>
      <c r="AA20" s="25">
        <v>30</v>
      </c>
      <c r="AB20" s="25">
        <v>22</v>
      </c>
      <c r="AC20" s="10"/>
    </row>
    <row r="21" spans="1:29" ht="115.2" x14ac:dyDescent="0.3">
      <c r="A21" s="22" t="s">
        <v>158</v>
      </c>
      <c r="B21" s="48" t="s">
        <v>221</v>
      </c>
      <c r="C21" s="12">
        <v>13</v>
      </c>
      <c r="D21" s="12"/>
      <c r="E21" s="12" t="s">
        <v>72</v>
      </c>
      <c r="F21" s="12" t="s">
        <v>22</v>
      </c>
      <c r="G21" s="17">
        <v>0.02</v>
      </c>
      <c r="H21" s="12" t="s">
        <v>50</v>
      </c>
      <c r="I21" s="12" t="s">
        <v>24</v>
      </c>
      <c r="J21" s="12" t="s">
        <v>34</v>
      </c>
      <c r="K21" s="12" t="s">
        <v>73</v>
      </c>
      <c r="L21" s="18">
        <v>1.25</v>
      </c>
      <c r="M21" s="19">
        <v>5000</v>
      </c>
      <c r="N21" s="19">
        <f t="shared" si="0"/>
        <v>15000</v>
      </c>
      <c r="O21" s="18">
        <f t="shared" si="1"/>
        <v>6250</v>
      </c>
      <c r="P21" s="18">
        <f t="shared" si="2"/>
        <v>18750</v>
      </c>
      <c r="Q21" s="18">
        <f>L21*N21</f>
        <v>18750</v>
      </c>
      <c r="R21" s="7" t="s">
        <v>222</v>
      </c>
      <c r="S21" s="7" t="s">
        <v>223</v>
      </c>
      <c r="T21" s="7" t="s">
        <v>224</v>
      </c>
      <c r="U21" s="7" t="s">
        <v>225</v>
      </c>
      <c r="V21" s="7" t="s">
        <v>225</v>
      </c>
      <c r="W21" s="7" t="s">
        <v>225</v>
      </c>
      <c r="X21" s="41">
        <v>0.65</v>
      </c>
      <c r="Y21" s="41">
        <v>9750</v>
      </c>
      <c r="Z21" s="54">
        <v>9750</v>
      </c>
      <c r="AA21" s="7">
        <v>6</v>
      </c>
      <c r="AB21" s="42">
        <v>0.22</v>
      </c>
      <c r="AC21" s="10"/>
    </row>
    <row r="22" spans="1:29" ht="144" x14ac:dyDescent="0.3">
      <c r="A22" s="22" t="s">
        <v>159</v>
      </c>
      <c r="B22" s="45" t="s">
        <v>145</v>
      </c>
      <c r="C22" s="12">
        <v>14</v>
      </c>
      <c r="D22" s="12"/>
      <c r="E22" s="12" t="s">
        <v>74</v>
      </c>
      <c r="F22" s="12" t="s">
        <v>22</v>
      </c>
      <c r="G22" s="20">
        <v>5.0000000000000001E-4</v>
      </c>
      <c r="H22" s="12" t="s">
        <v>50</v>
      </c>
      <c r="I22" s="12" t="s">
        <v>71</v>
      </c>
      <c r="J22" s="12" t="s">
        <v>75</v>
      </c>
      <c r="K22" s="12" t="s">
        <v>76</v>
      </c>
      <c r="L22" s="18">
        <v>0.112</v>
      </c>
      <c r="M22" s="19">
        <v>127500</v>
      </c>
      <c r="N22" s="19">
        <f t="shared" si="0"/>
        <v>382500</v>
      </c>
      <c r="O22" s="18">
        <f t="shared" si="1"/>
        <v>14280</v>
      </c>
      <c r="P22" s="18">
        <f t="shared" si="2"/>
        <v>42840</v>
      </c>
      <c r="Q22" s="18">
        <f>L22*N22</f>
        <v>42840</v>
      </c>
      <c r="R22" s="43" t="s">
        <v>226</v>
      </c>
      <c r="S22" s="43">
        <v>400176</v>
      </c>
      <c r="T22" s="7" t="s">
        <v>227</v>
      </c>
      <c r="U22" s="7" t="s">
        <v>228</v>
      </c>
      <c r="V22" s="7" t="s">
        <v>229</v>
      </c>
      <c r="W22" s="7" t="s">
        <v>230</v>
      </c>
      <c r="X22" s="32" t="s">
        <v>231</v>
      </c>
      <c r="Y22" s="32" t="s">
        <v>232</v>
      </c>
      <c r="Z22" s="55" t="s">
        <v>233</v>
      </c>
      <c r="AA22" s="11" t="s">
        <v>234</v>
      </c>
      <c r="AB22" s="33">
        <v>0.22</v>
      </c>
      <c r="AC22" s="10"/>
    </row>
    <row r="23" spans="1:29" ht="86.4" x14ac:dyDescent="0.3">
      <c r="A23" s="22" t="s">
        <v>160</v>
      </c>
      <c r="B23" s="45" t="s">
        <v>146</v>
      </c>
      <c r="C23" s="12">
        <v>15</v>
      </c>
      <c r="D23" s="12"/>
      <c r="E23" s="12" t="s">
        <v>77</v>
      </c>
      <c r="F23" s="12" t="s">
        <v>66</v>
      </c>
      <c r="G23" s="12"/>
      <c r="H23" s="12" t="s">
        <v>78</v>
      </c>
      <c r="I23" s="12" t="s">
        <v>71</v>
      </c>
      <c r="J23" s="12" t="s">
        <v>34</v>
      </c>
      <c r="K23" s="12" t="s">
        <v>79</v>
      </c>
      <c r="L23" s="18">
        <v>4.4999999999999998E-2</v>
      </c>
      <c r="M23" s="19">
        <v>400000</v>
      </c>
      <c r="N23" s="19">
        <f t="shared" si="0"/>
        <v>1200000</v>
      </c>
      <c r="O23" s="18">
        <f t="shared" si="1"/>
        <v>18000</v>
      </c>
      <c r="P23" s="18">
        <f t="shared" si="2"/>
        <v>54000</v>
      </c>
      <c r="Q23" s="18">
        <f>L23*N23</f>
        <v>54000</v>
      </c>
      <c r="R23" s="7" t="s">
        <v>235</v>
      </c>
      <c r="S23" s="7"/>
      <c r="T23" s="7" t="s">
        <v>236</v>
      </c>
      <c r="U23" s="7" t="s">
        <v>237</v>
      </c>
      <c r="V23" s="7">
        <v>2277542</v>
      </c>
      <c r="W23" s="7" t="s">
        <v>238</v>
      </c>
      <c r="X23" s="25">
        <v>2.3599999999999999E-2</v>
      </c>
      <c r="Y23" s="25">
        <v>28320</v>
      </c>
      <c r="Z23" s="52">
        <v>28320</v>
      </c>
      <c r="AA23" s="25" t="s">
        <v>239</v>
      </c>
      <c r="AB23" s="26">
        <v>0.22</v>
      </c>
      <c r="AC23" s="10"/>
    </row>
    <row r="24" spans="1:29" ht="100.8" x14ac:dyDescent="0.3">
      <c r="A24" s="61" t="s">
        <v>161</v>
      </c>
      <c r="B24" s="45" t="s">
        <v>141</v>
      </c>
      <c r="C24" s="65">
        <v>16</v>
      </c>
      <c r="D24" s="12">
        <v>1</v>
      </c>
      <c r="E24" s="12" t="s">
        <v>80</v>
      </c>
      <c r="F24" s="12" t="s">
        <v>81</v>
      </c>
      <c r="G24" s="12" t="s">
        <v>82</v>
      </c>
      <c r="H24" s="12" t="s">
        <v>83</v>
      </c>
      <c r="I24" s="12" t="s">
        <v>71</v>
      </c>
      <c r="J24" s="12" t="s">
        <v>43</v>
      </c>
      <c r="K24" s="12" t="s">
        <v>84</v>
      </c>
      <c r="L24" s="18">
        <v>2</v>
      </c>
      <c r="M24" s="12">
        <v>500</v>
      </c>
      <c r="N24" s="19">
        <f t="shared" si="0"/>
        <v>1500</v>
      </c>
      <c r="O24" s="18">
        <f t="shared" si="1"/>
        <v>1000</v>
      </c>
      <c r="P24" s="18">
        <f t="shared" si="2"/>
        <v>3000</v>
      </c>
      <c r="Q24" s="66">
        <f>P24+P25</f>
        <v>4350</v>
      </c>
      <c r="R24" s="7" t="s">
        <v>240</v>
      </c>
      <c r="S24" s="7" t="s">
        <v>241</v>
      </c>
      <c r="T24" s="7" t="s">
        <v>243</v>
      </c>
      <c r="U24" s="7" t="s">
        <v>244</v>
      </c>
      <c r="V24" s="7" t="s">
        <v>245</v>
      </c>
      <c r="W24" s="7" t="s">
        <v>247</v>
      </c>
      <c r="X24" s="29" t="s">
        <v>248</v>
      </c>
      <c r="Y24" s="30">
        <v>2869.95</v>
      </c>
      <c r="Z24" s="63">
        <v>4219.95</v>
      </c>
      <c r="AA24" s="32" t="s">
        <v>250</v>
      </c>
      <c r="AB24" s="26">
        <v>0.22</v>
      </c>
      <c r="AC24" s="10"/>
    </row>
    <row r="25" spans="1:29" ht="43.2" x14ac:dyDescent="0.3">
      <c r="A25" s="61"/>
      <c r="B25" s="45"/>
      <c r="C25" s="65"/>
      <c r="D25" s="12">
        <v>2</v>
      </c>
      <c r="E25" s="12" t="s">
        <v>85</v>
      </c>
      <c r="F25" s="12" t="s">
        <v>81</v>
      </c>
      <c r="G25" s="12" t="s">
        <v>33</v>
      </c>
      <c r="H25" s="12"/>
      <c r="I25" s="12" t="s">
        <v>71</v>
      </c>
      <c r="J25" s="12" t="s">
        <v>86</v>
      </c>
      <c r="K25" s="12"/>
      <c r="L25" s="18">
        <v>0.3</v>
      </c>
      <c r="M25" s="19">
        <v>1500</v>
      </c>
      <c r="N25" s="19">
        <f t="shared" si="0"/>
        <v>4500</v>
      </c>
      <c r="O25" s="18">
        <f t="shared" si="1"/>
        <v>450</v>
      </c>
      <c r="P25" s="18">
        <f t="shared" si="2"/>
        <v>1350</v>
      </c>
      <c r="Q25" s="66"/>
      <c r="R25" s="7" t="s">
        <v>240</v>
      </c>
      <c r="S25" s="7" t="s">
        <v>242</v>
      </c>
      <c r="T25" s="7" t="s">
        <v>243</v>
      </c>
      <c r="U25" s="7" t="s">
        <v>244</v>
      </c>
      <c r="V25" s="7" t="s">
        <v>246</v>
      </c>
      <c r="W25" s="7" t="s">
        <v>247</v>
      </c>
      <c r="X25" s="29" t="s">
        <v>249</v>
      </c>
      <c r="Y25" s="30">
        <v>1350</v>
      </c>
      <c r="Z25" s="64"/>
      <c r="AA25" s="32" t="s">
        <v>251</v>
      </c>
      <c r="AB25" s="26">
        <v>0.22</v>
      </c>
      <c r="AC25" s="10"/>
    </row>
    <row r="26" spans="1:29" ht="172.8" x14ac:dyDescent="0.3">
      <c r="A26" s="61" t="s">
        <v>162</v>
      </c>
      <c r="B26" s="62" t="s">
        <v>140</v>
      </c>
      <c r="C26" s="65">
        <v>17</v>
      </c>
      <c r="D26" s="12">
        <v>1</v>
      </c>
      <c r="E26" s="12" t="s">
        <v>87</v>
      </c>
      <c r="F26" s="12" t="s">
        <v>28</v>
      </c>
      <c r="G26" s="12" t="s">
        <v>88</v>
      </c>
      <c r="H26" s="12" t="s">
        <v>29</v>
      </c>
      <c r="I26" s="12" t="s">
        <v>24</v>
      </c>
      <c r="J26" s="12" t="s">
        <v>25</v>
      </c>
      <c r="K26" s="12" t="s">
        <v>31</v>
      </c>
      <c r="L26" s="18">
        <v>8.9999999999999993E-3</v>
      </c>
      <c r="M26" s="19">
        <v>300000</v>
      </c>
      <c r="N26" s="19">
        <f t="shared" si="0"/>
        <v>900000</v>
      </c>
      <c r="O26" s="18">
        <f t="shared" si="1"/>
        <v>2700</v>
      </c>
      <c r="P26" s="18">
        <f t="shared" si="2"/>
        <v>8100</v>
      </c>
      <c r="Q26" s="66">
        <f>P26+P27</f>
        <v>13500</v>
      </c>
      <c r="R26" s="7" t="s">
        <v>252</v>
      </c>
      <c r="S26" s="7" t="s">
        <v>253</v>
      </c>
      <c r="T26" s="7" t="s">
        <v>254</v>
      </c>
      <c r="U26" s="7" t="s">
        <v>179</v>
      </c>
      <c r="V26" s="7" t="s">
        <v>179</v>
      </c>
      <c r="W26" s="7" t="s">
        <v>255</v>
      </c>
      <c r="X26" s="11">
        <v>4.5999999999999999E-3</v>
      </c>
      <c r="Y26" s="11">
        <v>4140</v>
      </c>
      <c r="Z26" s="53">
        <v>5940</v>
      </c>
      <c r="AA26" s="11">
        <v>24</v>
      </c>
      <c r="AB26" s="11">
        <v>5</v>
      </c>
      <c r="AC26" s="10"/>
    </row>
    <row r="27" spans="1:29" ht="72" x14ac:dyDescent="0.3">
      <c r="A27" s="61"/>
      <c r="B27" s="62"/>
      <c r="C27" s="65"/>
      <c r="D27" s="12">
        <v>2</v>
      </c>
      <c r="E27" s="12" t="s">
        <v>89</v>
      </c>
      <c r="F27" s="12"/>
      <c r="G27" s="12"/>
      <c r="H27" s="12" t="s">
        <v>29</v>
      </c>
      <c r="I27" s="12" t="s">
        <v>33</v>
      </c>
      <c r="J27" s="12" t="s">
        <v>34</v>
      </c>
      <c r="K27" s="12"/>
      <c r="L27" s="18">
        <v>36</v>
      </c>
      <c r="M27" s="12">
        <v>50</v>
      </c>
      <c r="N27" s="19">
        <f t="shared" si="0"/>
        <v>150</v>
      </c>
      <c r="O27" s="18">
        <f t="shared" si="1"/>
        <v>1800</v>
      </c>
      <c r="P27" s="18">
        <f t="shared" si="2"/>
        <v>5400</v>
      </c>
      <c r="Q27" s="66"/>
      <c r="R27" s="7" t="s">
        <v>256</v>
      </c>
      <c r="S27" s="7" t="s">
        <v>257</v>
      </c>
      <c r="T27" s="7" t="s">
        <v>258</v>
      </c>
      <c r="U27" s="7" t="s">
        <v>179</v>
      </c>
      <c r="V27" s="7" t="s">
        <v>179</v>
      </c>
      <c r="W27" s="7" t="s">
        <v>179</v>
      </c>
      <c r="X27" s="11">
        <v>12</v>
      </c>
      <c r="Y27" s="11">
        <v>1800</v>
      </c>
      <c r="Z27" s="53"/>
      <c r="AA27" s="11">
        <v>1</v>
      </c>
      <c r="AB27" s="11">
        <v>22</v>
      </c>
      <c r="AC27" s="10"/>
    </row>
    <row r="28" spans="1:29" ht="115.2" x14ac:dyDescent="0.3">
      <c r="A28" s="61" t="s">
        <v>163</v>
      </c>
      <c r="B28" s="61" t="s">
        <v>147</v>
      </c>
      <c r="C28" s="65">
        <v>18</v>
      </c>
      <c r="D28" s="12">
        <v>1</v>
      </c>
      <c r="E28" s="12" t="s">
        <v>90</v>
      </c>
      <c r="F28" s="12" t="s">
        <v>53</v>
      </c>
      <c r="G28" s="20">
        <v>5.0000000000000001E-4</v>
      </c>
      <c r="H28" s="12" t="s">
        <v>91</v>
      </c>
      <c r="I28" s="12" t="s">
        <v>42</v>
      </c>
      <c r="J28" s="12" t="s">
        <v>30</v>
      </c>
      <c r="K28" s="12" t="s">
        <v>44</v>
      </c>
      <c r="L28" s="18">
        <v>2.7</v>
      </c>
      <c r="M28" s="19">
        <v>3000</v>
      </c>
      <c r="N28" s="19">
        <f t="shared" si="0"/>
        <v>9000</v>
      </c>
      <c r="O28" s="18">
        <f t="shared" si="1"/>
        <v>8100.0000000000009</v>
      </c>
      <c r="P28" s="18">
        <f t="shared" si="2"/>
        <v>24300.000000000004</v>
      </c>
      <c r="Q28" s="66">
        <f>(P28+P29+P30)</f>
        <v>201000</v>
      </c>
      <c r="R28" s="7" t="s">
        <v>259</v>
      </c>
      <c r="S28" s="7">
        <v>419703</v>
      </c>
      <c r="T28" s="7" t="s">
        <v>260</v>
      </c>
      <c r="U28" s="7" t="s">
        <v>261</v>
      </c>
      <c r="V28" s="7" t="s">
        <v>262</v>
      </c>
      <c r="W28" s="7" t="s">
        <v>262</v>
      </c>
      <c r="X28" s="25">
        <v>2.5</v>
      </c>
      <c r="Y28" s="25">
        <v>22500</v>
      </c>
      <c r="Z28" s="52">
        <v>199200</v>
      </c>
      <c r="AA28" s="25">
        <v>12</v>
      </c>
      <c r="AB28" s="25">
        <v>10</v>
      </c>
      <c r="AC28" s="10"/>
    </row>
    <row r="29" spans="1:29" ht="115.2" x14ac:dyDescent="0.3">
      <c r="A29" s="61"/>
      <c r="B29" s="61"/>
      <c r="C29" s="65"/>
      <c r="D29" s="12">
        <v>2</v>
      </c>
      <c r="E29" s="12" t="s">
        <v>90</v>
      </c>
      <c r="F29" s="12" t="s">
        <v>53</v>
      </c>
      <c r="G29" s="20">
        <v>5.0000000000000001E-4</v>
      </c>
      <c r="H29" s="12" t="s">
        <v>91</v>
      </c>
      <c r="I29" s="12" t="s">
        <v>42</v>
      </c>
      <c r="J29" s="12" t="s">
        <v>30</v>
      </c>
      <c r="K29" s="12" t="s">
        <v>51</v>
      </c>
      <c r="L29" s="18">
        <v>1.6</v>
      </c>
      <c r="M29" s="19">
        <v>10000</v>
      </c>
      <c r="N29" s="19">
        <f t="shared" si="0"/>
        <v>30000</v>
      </c>
      <c r="O29" s="18">
        <f t="shared" si="1"/>
        <v>16000</v>
      </c>
      <c r="P29" s="18">
        <f t="shared" si="2"/>
        <v>48000</v>
      </c>
      <c r="Q29" s="66"/>
      <c r="R29" s="7" t="s">
        <v>263</v>
      </c>
      <c r="S29" s="7">
        <v>419701</v>
      </c>
      <c r="T29" s="7" t="s">
        <v>264</v>
      </c>
      <c r="U29" s="7" t="s">
        <v>265</v>
      </c>
      <c r="V29" s="7" t="s">
        <v>262</v>
      </c>
      <c r="W29" s="7" t="s">
        <v>262</v>
      </c>
      <c r="X29" s="25">
        <v>1.6</v>
      </c>
      <c r="Y29" s="25">
        <v>48000</v>
      </c>
      <c r="Z29" s="52">
        <v>199200</v>
      </c>
      <c r="AA29" s="25">
        <v>24</v>
      </c>
      <c r="AB29" s="25">
        <v>10</v>
      </c>
      <c r="AC29" s="10"/>
    </row>
    <row r="30" spans="1:29" ht="115.2" x14ac:dyDescent="0.3">
      <c r="A30" s="61"/>
      <c r="B30" s="61"/>
      <c r="C30" s="65"/>
      <c r="D30" s="12">
        <v>3</v>
      </c>
      <c r="E30" s="12" t="s">
        <v>90</v>
      </c>
      <c r="F30" s="12" t="s">
        <v>53</v>
      </c>
      <c r="G30" s="20">
        <v>5.0000000000000001E-4</v>
      </c>
      <c r="H30" s="12" t="s">
        <v>91</v>
      </c>
      <c r="I30" s="12" t="s">
        <v>42</v>
      </c>
      <c r="J30" s="12" t="s">
        <v>30</v>
      </c>
      <c r="K30" s="12" t="s">
        <v>31</v>
      </c>
      <c r="L30" s="12">
        <v>1.95</v>
      </c>
      <c r="M30" s="19">
        <v>22000</v>
      </c>
      <c r="N30" s="19">
        <f t="shared" si="0"/>
        <v>66000</v>
      </c>
      <c r="O30" s="18">
        <f t="shared" si="1"/>
        <v>42900</v>
      </c>
      <c r="P30" s="18">
        <f t="shared" si="2"/>
        <v>128700</v>
      </c>
      <c r="Q30" s="66"/>
      <c r="R30" s="7" t="s">
        <v>266</v>
      </c>
      <c r="S30" s="7">
        <v>419702</v>
      </c>
      <c r="T30" s="7" t="s">
        <v>267</v>
      </c>
      <c r="U30" s="7" t="s">
        <v>268</v>
      </c>
      <c r="V30" s="7" t="s">
        <v>262</v>
      </c>
      <c r="W30" s="7" t="s">
        <v>262</v>
      </c>
      <c r="X30" s="25">
        <v>1.95</v>
      </c>
      <c r="Y30" s="25">
        <v>128700</v>
      </c>
      <c r="Z30" s="52">
        <v>199200</v>
      </c>
      <c r="AA30" s="25">
        <v>24</v>
      </c>
      <c r="AB30" s="25">
        <v>10</v>
      </c>
      <c r="AC30" s="10"/>
    </row>
    <row r="31" spans="1:29" ht="72" x14ac:dyDescent="0.3">
      <c r="A31" s="22" t="s">
        <v>164</v>
      </c>
      <c r="B31" s="48" t="s">
        <v>142</v>
      </c>
      <c r="C31" s="12">
        <v>19</v>
      </c>
      <c r="D31" s="12"/>
      <c r="E31" s="12" t="s">
        <v>92</v>
      </c>
      <c r="F31" s="12" t="s">
        <v>40</v>
      </c>
      <c r="G31" s="20">
        <v>7.4999999999999997E-2</v>
      </c>
      <c r="H31" s="12" t="s">
        <v>93</v>
      </c>
      <c r="I31" s="12" t="s">
        <v>94</v>
      </c>
      <c r="J31" s="12" t="s">
        <v>25</v>
      </c>
      <c r="K31" s="12" t="s">
        <v>31</v>
      </c>
      <c r="L31" s="18">
        <v>5.4999999999999997E-3</v>
      </c>
      <c r="M31" s="19">
        <v>30000</v>
      </c>
      <c r="N31" s="19">
        <f t="shared" si="0"/>
        <v>90000</v>
      </c>
      <c r="O31" s="18">
        <f t="shared" si="1"/>
        <v>165</v>
      </c>
      <c r="P31" s="18">
        <f t="shared" si="2"/>
        <v>495</v>
      </c>
      <c r="Q31" s="18">
        <f>L31*N31</f>
        <v>494.99999999999994</v>
      </c>
      <c r="R31" s="7"/>
      <c r="S31" s="7"/>
      <c r="T31" s="7"/>
      <c r="U31" s="7"/>
      <c r="V31" s="7"/>
      <c r="W31" s="7"/>
      <c r="X31" s="39"/>
      <c r="Y31" s="11"/>
      <c r="Z31" s="53"/>
      <c r="AA31" s="11"/>
      <c r="AB31" s="11"/>
      <c r="AC31" s="10"/>
    </row>
    <row r="32" spans="1:29" ht="115.2" x14ac:dyDescent="0.3">
      <c r="A32" s="61" t="s">
        <v>165</v>
      </c>
      <c r="B32" s="62" t="s">
        <v>140</v>
      </c>
      <c r="C32" s="65">
        <v>20</v>
      </c>
      <c r="D32" s="12">
        <v>1</v>
      </c>
      <c r="E32" s="12" t="s">
        <v>95</v>
      </c>
      <c r="F32" s="12" t="s">
        <v>96</v>
      </c>
      <c r="G32" s="20">
        <v>5.4999999999999997E-3</v>
      </c>
      <c r="H32" s="12" t="s">
        <v>97</v>
      </c>
      <c r="I32" s="12" t="s">
        <v>71</v>
      </c>
      <c r="J32" s="12" t="s">
        <v>30</v>
      </c>
      <c r="K32" s="12" t="s">
        <v>38</v>
      </c>
      <c r="L32" s="18">
        <v>14.5</v>
      </c>
      <c r="M32" s="19">
        <v>100</v>
      </c>
      <c r="N32" s="19">
        <f t="shared" si="0"/>
        <v>300</v>
      </c>
      <c r="O32" s="18">
        <f t="shared" si="1"/>
        <v>1450</v>
      </c>
      <c r="P32" s="18">
        <f t="shared" si="2"/>
        <v>4350</v>
      </c>
      <c r="Q32" s="66">
        <f>(P32+P33)</f>
        <v>5850</v>
      </c>
      <c r="R32" s="7" t="s">
        <v>269</v>
      </c>
      <c r="S32" s="7" t="s">
        <v>270</v>
      </c>
      <c r="T32" s="7" t="s">
        <v>271</v>
      </c>
      <c r="U32" s="7" t="s">
        <v>272</v>
      </c>
      <c r="V32" s="7">
        <v>61808</v>
      </c>
      <c r="W32" s="7" t="s">
        <v>179</v>
      </c>
      <c r="X32" s="25">
        <v>8.75</v>
      </c>
      <c r="Y32" s="25">
        <v>2625</v>
      </c>
      <c r="Z32" s="52">
        <v>4095</v>
      </c>
      <c r="AA32" s="25">
        <v>4</v>
      </c>
      <c r="AB32" s="25">
        <v>22</v>
      </c>
      <c r="AC32" s="10"/>
    </row>
    <row r="33" spans="1:31" ht="57.6" x14ac:dyDescent="0.3">
      <c r="A33" s="61"/>
      <c r="B33" s="62"/>
      <c r="C33" s="65"/>
      <c r="D33" s="12">
        <v>2</v>
      </c>
      <c r="E33" s="12" t="s">
        <v>98</v>
      </c>
      <c r="F33" s="12" t="s">
        <v>33</v>
      </c>
      <c r="G33" s="12" t="s">
        <v>33</v>
      </c>
      <c r="H33" s="12"/>
      <c r="I33" s="12" t="s">
        <v>71</v>
      </c>
      <c r="J33" s="12" t="s">
        <v>34</v>
      </c>
      <c r="K33" s="12"/>
      <c r="L33" s="18">
        <v>0.5</v>
      </c>
      <c r="M33" s="19">
        <v>1000</v>
      </c>
      <c r="N33" s="19">
        <f t="shared" si="0"/>
        <v>3000</v>
      </c>
      <c r="O33" s="18">
        <f t="shared" si="1"/>
        <v>500</v>
      </c>
      <c r="P33" s="18">
        <f t="shared" si="2"/>
        <v>1500</v>
      </c>
      <c r="Q33" s="66"/>
      <c r="R33" s="7" t="s">
        <v>273</v>
      </c>
      <c r="S33" s="7">
        <v>7001</v>
      </c>
      <c r="T33" s="7" t="s">
        <v>274</v>
      </c>
      <c r="U33" s="7" t="s">
        <v>275</v>
      </c>
      <c r="V33" s="7">
        <v>168450</v>
      </c>
      <c r="W33" s="7" t="s">
        <v>179</v>
      </c>
      <c r="X33" s="25">
        <v>0.49</v>
      </c>
      <c r="Y33" s="25">
        <v>1470</v>
      </c>
      <c r="Z33" s="52"/>
      <c r="AA33" s="25">
        <v>50</v>
      </c>
      <c r="AB33" s="25">
        <v>22</v>
      </c>
      <c r="AC33" s="10"/>
    </row>
    <row r="34" spans="1:31" ht="100.8" x14ac:dyDescent="0.3">
      <c r="A34" s="22" t="s">
        <v>166</v>
      </c>
      <c r="B34" s="45" t="s">
        <v>141</v>
      </c>
      <c r="C34" s="12">
        <v>21</v>
      </c>
      <c r="D34" s="12"/>
      <c r="E34" s="12" t="s">
        <v>99</v>
      </c>
      <c r="F34" s="12" t="s">
        <v>53</v>
      </c>
      <c r="G34" s="12"/>
      <c r="H34" s="12" t="s">
        <v>100</v>
      </c>
      <c r="I34" s="12" t="s">
        <v>71</v>
      </c>
      <c r="J34" s="12" t="s">
        <v>75</v>
      </c>
      <c r="K34" s="12" t="s">
        <v>101</v>
      </c>
      <c r="L34" s="18">
        <v>1.4E-2</v>
      </c>
      <c r="M34" s="19">
        <v>2500000</v>
      </c>
      <c r="N34" s="19">
        <f t="shared" si="0"/>
        <v>7500000</v>
      </c>
      <c r="O34" s="18">
        <f t="shared" si="1"/>
        <v>35000</v>
      </c>
      <c r="P34" s="18">
        <f t="shared" si="2"/>
        <v>105000</v>
      </c>
      <c r="Q34" s="18">
        <f t="shared" ref="Q34:Q43" si="3">L34*N34</f>
        <v>105000</v>
      </c>
      <c r="R34" s="7" t="s">
        <v>240</v>
      </c>
      <c r="S34" s="7" t="s">
        <v>276</v>
      </c>
      <c r="T34" s="7" t="s">
        <v>277</v>
      </c>
      <c r="U34" s="7" t="s">
        <v>278</v>
      </c>
      <c r="V34" s="7" t="s">
        <v>279</v>
      </c>
      <c r="W34" s="7" t="s">
        <v>247</v>
      </c>
      <c r="X34" s="29" t="s">
        <v>280</v>
      </c>
      <c r="Y34" s="29" t="s">
        <v>281</v>
      </c>
      <c r="Z34" s="52" t="s">
        <v>281</v>
      </c>
      <c r="AA34" s="28" t="s">
        <v>282</v>
      </c>
      <c r="AB34" s="25">
        <v>22</v>
      </c>
      <c r="AC34" s="10"/>
    </row>
    <row r="35" spans="1:31" ht="187.2" x14ac:dyDescent="0.3">
      <c r="A35" s="22" t="s">
        <v>167</v>
      </c>
      <c r="B35" s="45" t="s">
        <v>321</v>
      </c>
      <c r="C35" s="12">
        <v>22</v>
      </c>
      <c r="D35" s="12"/>
      <c r="E35" s="12" t="s">
        <v>102</v>
      </c>
      <c r="F35" s="12" t="s">
        <v>103</v>
      </c>
      <c r="G35" s="17">
        <v>0.03</v>
      </c>
      <c r="H35" s="12" t="s">
        <v>50</v>
      </c>
      <c r="I35" s="12" t="s">
        <v>104</v>
      </c>
      <c r="J35" s="12" t="s">
        <v>25</v>
      </c>
      <c r="K35" s="12" t="s">
        <v>51</v>
      </c>
      <c r="L35" s="18">
        <v>1.8E-3</v>
      </c>
      <c r="M35" s="19">
        <v>5500000</v>
      </c>
      <c r="N35" s="19">
        <f t="shared" si="0"/>
        <v>16500000</v>
      </c>
      <c r="O35" s="18">
        <f t="shared" ref="O35:O43" si="4">M35*L35</f>
        <v>9900</v>
      </c>
      <c r="P35" s="18">
        <f t="shared" si="2"/>
        <v>29700</v>
      </c>
      <c r="Q35" s="18">
        <f t="shared" si="3"/>
        <v>29700</v>
      </c>
      <c r="R35" s="7" t="s">
        <v>283</v>
      </c>
      <c r="S35" s="7">
        <v>1400100250</v>
      </c>
      <c r="T35" s="7" t="s">
        <v>284</v>
      </c>
      <c r="U35" s="7" t="s">
        <v>285</v>
      </c>
      <c r="V35" s="7" t="s">
        <v>285</v>
      </c>
      <c r="W35" s="7" t="s">
        <v>285</v>
      </c>
      <c r="X35" s="29">
        <v>1.1000000000000001E-3</v>
      </c>
      <c r="Y35" s="44">
        <v>18150</v>
      </c>
      <c r="Z35" s="52">
        <v>18150</v>
      </c>
      <c r="AA35" s="29">
        <v>12</v>
      </c>
      <c r="AB35" s="25">
        <v>22</v>
      </c>
      <c r="AC35" s="10"/>
    </row>
    <row r="36" spans="1:31" ht="57.6" x14ac:dyDescent="0.3">
      <c r="A36" s="22" t="s">
        <v>168</v>
      </c>
      <c r="B36" s="45" t="s">
        <v>323</v>
      </c>
      <c r="C36" s="12">
        <v>23</v>
      </c>
      <c r="D36" s="12"/>
      <c r="E36" s="12" t="s">
        <v>105</v>
      </c>
      <c r="F36" s="12" t="s">
        <v>40</v>
      </c>
      <c r="G36" s="17">
        <v>0.01</v>
      </c>
      <c r="H36" s="12" t="s">
        <v>106</v>
      </c>
      <c r="I36" s="12" t="s">
        <v>24</v>
      </c>
      <c r="J36" s="12" t="s">
        <v>30</v>
      </c>
      <c r="K36" s="12" t="s">
        <v>107</v>
      </c>
      <c r="L36" s="18">
        <v>4.8</v>
      </c>
      <c r="M36" s="19">
        <v>2500</v>
      </c>
      <c r="N36" s="19">
        <f t="shared" si="0"/>
        <v>7500</v>
      </c>
      <c r="O36" s="18">
        <f t="shared" si="4"/>
        <v>12000</v>
      </c>
      <c r="P36" s="18">
        <f t="shared" si="2"/>
        <v>36000</v>
      </c>
      <c r="Q36" s="18">
        <f t="shared" si="3"/>
        <v>36000</v>
      </c>
      <c r="R36" s="7"/>
      <c r="S36" s="7"/>
      <c r="T36" s="7"/>
      <c r="U36" s="7"/>
      <c r="V36" s="7"/>
      <c r="W36" s="7"/>
      <c r="X36" s="37"/>
      <c r="Y36" s="25"/>
      <c r="Z36" s="52"/>
      <c r="AA36" s="25"/>
      <c r="AB36" s="25"/>
      <c r="AC36" s="10"/>
    </row>
    <row r="37" spans="1:31" ht="129.6" x14ac:dyDescent="0.3">
      <c r="A37" s="22" t="s">
        <v>169</v>
      </c>
      <c r="B37" s="45" t="s">
        <v>141</v>
      </c>
      <c r="C37" s="12">
        <v>24</v>
      </c>
      <c r="D37" s="12"/>
      <c r="E37" s="12" t="s">
        <v>108</v>
      </c>
      <c r="F37" s="12" t="s">
        <v>66</v>
      </c>
      <c r="G37" s="12" t="s">
        <v>109</v>
      </c>
      <c r="H37" s="12" t="s">
        <v>110</v>
      </c>
      <c r="I37" s="12" t="s">
        <v>71</v>
      </c>
      <c r="J37" s="12" t="s">
        <v>25</v>
      </c>
      <c r="K37" s="12" t="s">
        <v>111</v>
      </c>
      <c r="L37" s="18">
        <v>3.0000000000000001E-3</v>
      </c>
      <c r="M37" s="19">
        <v>1200000</v>
      </c>
      <c r="N37" s="19">
        <f t="shared" si="0"/>
        <v>3600000</v>
      </c>
      <c r="O37" s="18">
        <f t="shared" si="4"/>
        <v>3600</v>
      </c>
      <c r="P37" s="18">
        <f t="shared" si="2"/>
        <v>10800</v>
      </c>
      <c r="Q37" s="18">
        <f t="shared" si="3"/>
        <v>10800</v>
      </c>
      <c r="R37" s="7" t="s">
        <v>240</v>
      </c>
      <c r="S37" s="7" t="s">
        <v>286</v>
      </c>
      <c r="T37" s="7" t="s">
        <v>287</v>
      </c>
      <c r="U37" s="7" t="s">
        <v>288</v>
      </c>
      <c r="V37" s="7" t="s">
        <v>289</v>
      </c>
      <c r="W37" s="7" t="s">
        <v>247</v>
      </c>
      <c r="X37" s="37" t="s">
        <v>290</v>
      </c>
      <c r="Y37" s="25">
        <v>5400</v>
      </c>
      <c r="Z37" s="52">
        <v>5400</v>
      </c>
      <c r="AA37" s="28" t="s">
        <v>291</v>
      </c>
      <c r="AB37" s="25">
        <v>22</v>
      </c>
      <c r="AC37" s="10"/>
    </row>
    <row r="38" spans="1:31" ht="57.6" x14ac:dyDescent="0.3">
      <c r="A38" s="22" t="s">
        <v>170</v>
      </c>
      <c r="B38" s="45" t="s">
        <v>141</v>
      </c>
      <c r="C38" s="12">
        <v>25</v>
      </c>
      <c r="D38" s="12"/>
      <c r="E38" s="12" t="s">
        <v>112</v>
      </c>
      <c r="F38" s="12" t="s">
        <v>28</v>
      </c>
      <c r="G38" s="17">
        <v>0.7</v>
      </c>
      <c r="H38" s="12" t="s">
        <v>55</v>
      </c>
      <c r="I38" s="12" t="s">
        <v>71</v>
      </c>
      <c r="J38" s="12" t="s">
        <v>25</v>
      </c>
      <c r="K38" s="12" t="s">
        <v>31</v>
      </c>
      <c r="L38" s="18">
        <v>3.0000000000000001E-3</v>
      </c>
      <c r="M38" s="19">
        <v>500000</v>
      </c>
      <c r="N38" s="19">
        <f t="shared" si="0"/>
        <v>1500000</v>
      </c>
      <c r="O38" s="18">
        <f t="shared" si="4"/>
        <v>1500</v>
      </c>
      <c r="P38" s="18">
        <f t="shared" si="2"/>
        <v>4500</v>
      </c>
      <c r="Q38" s="18">
        <f t="shared" si="3"/>
        <v>4500</v>
      </c>
      <c r="R38" s="7" t="s">
        <v>240</v>
      </c>
      <c r="S38" s="7" t="s">
        <v>292</v>
      </c>
      <c r="T38" s="7" t="s">
        <v>293</v>
      </c>
      <c r="U38" s="7" t="s">
        <v>294</v>
      </c>
      <c r="V38" s="7" t="s">
        <v>295</v>
      </c>
      <c r="W38" s="7" t="s">
        <v>247</v>
      </c>
      <c r="X38" s="37" t="s">
        <v>296</v>
      </c>
      <c r="Y38" s="25" t="s">
        <v>297</v>
      </c>
      <c r="Z38" s="52" t="s">
        <v>297</v>
      </c>
      <c r="AA38" s="28" t="s">
        <v>298</v>
      </c>
      <c r="AB38" s="25">
        <v>5</v>
      </c>
      <c r="AC38" s="10"/>
    </row>
    <row r="39" spans="1:31" ht="43.2" x14ac:dyDescent="0.3">
      <c r="A39" s="22" t="s">
        <v>171</v>
      </c>
      <c r="B39" s="45" t="s">
        <v>141</v>
      </c>
      <c r="C39" s="12">
        <v>26</v>
      </c>
      <c r="D39" s="12"/>
      <c r="E39" s="21" t="s">
        <v>113</v>
      </c>
      <c r="F39" s="12" t="s">
        <v>53</v>
      </c>
      <c r="G39" s="12"/>
      <c r="H39" s="12" t="s">
        <v>55</v>
      </c>
      <c r="I39" s="12" t="s">
        <v>71</v>
      </c>
      <c r="J39" s="12" t="s">
        <v>114</v>
      </c>
      <c r="K39" s="12" t="s">
        <v>115</v>
      </c>
      <c r="L39" s="18">
        <v>9.4999999999999998E-3</v>
      </c>
      <c r="M39" s="19">
        <v>50000</v>
      </c>
      <c r="N39" s="19">
        <f t="shared" si="0"/>
        <v>150000</v>
      </c>
      <c r="O39" s="18">
        <f t="shared" si="4"/>
        <v>475</v>
      </c>
      <c r="P39" s="18">
        <f t="shared" si="2"/>
        <v>1425</v>
      </c>
      <c r="Q39" s="18">
        <f t="shared" si="3"/>
        <v>1425</v>
      </c>
      <c r="R39" s="7" t="s">
        <v>240</v>
      </c>
      <c r="S39" s="7" t="s">
        <v>299</v>
      </c>
      <c r="T39" s="7" t="s">
        <v>300</v>
      </c>
      <c r="U39" s="7" t="s">
        <v>278</v>
      </c>
      <c r="V39" s="7" t="s">
        <v>301</v>
      </c>
      <c r="W39" s="7" t="s">
        <v>247</v>
      </c>
      <c r="X39" s="37" t="s">
        <v>302</v>
      </c>
      <c r="Y39" s="31">
        <v>1380</v>
      </c>
      <c r="Z39" s="52">
        <v>1380</v>
      </c>
      <c r="AA39" s="28" t="s">
        <v>303</v>
      </c>
      <c r="AB39" s="25">
        <v>22</v>
      </c>
      <c r="AC39" s="13" t="s">
        <v>137</v>
      </c>
    </row>
    <row r="40" spans="1:31" ht="115.2" x14ac:dyDescent="0.3">
      <c r="A40" s="22" t="s">
        <v>172</v>
      </c>
      <c r="B40" s="45" t="s">
        <v>141</v>
      </c>
      <c r="C40" s="12">
        <v>27</v>
      </c>
      <c r="D40" s="12"/>
      <c r="E40" s="12" t="s">
        <v>116</v>
      </c>
      <c r="F40" s="12" t="s">
        <v>117</v>
      </c>
      <c r="G40" s="12" t="s">
        <v>118</v>
      </c>
      <c r="H40" s="12" t="s">
        <v>119</v>
      </c>
      <c r="I40" s="12" t="s">
        <v>71</v>
      </c>
      <c r="J40" s="12" t="s">
        <v>120</v>
      </c>
      <c r="K40" s="12" t="s">
        <v>121</v>
      </c>
      <c r="L40" s="18">
        <v>3.5</v>
      </c>
      <c r="M40" s="19">
        <v>9000</v>
      </c>
      <c r="N40" s="19">
        <f t="shared" si="0"/>
        <v>27000</v>
      </c>
      <c r="O40" s="18">
        <f t="shared" si="4"/>
        <v>31500</v>
      </c>
      <c r="P40" s="18">
        <f t="shared" si="2"/>
        <v>94500</v>
      </c>
      <c r="Q40" s="18">
        <f t="shared" si="3"/>
        <v>94500</v>
      </c>
      <c r="R40" s="7" t="s">
        <v>240</v>
      </c>
      <c r="S40" s="7" t="s">
        <v>304</v>
      </c>
      <c r="T40" s="7" t="s">
        <v>305</v>
      </c>
      <c r="U40" s="7" t="s">
        <v>306</v>
      </c>
      <c r="V40" s="7" t="s">
        <v>307</v>
      </c>
      <c r="W40" s="7" t="s">
        <v>247</v>
      </c>
      <c r="X40" s="37" t="s">
        <v>308</v>
      </c>
      <c r="Y40" s="27">
        <v>86400</v>
      </c>
      <c r="Z40" s="52">
        <v>86400</v>
      </c>
      <c r="AA40" s="28" t="s">
        <v>309</v>
      </c>
      <c r="AB40" s="25">
        <v>22</v>
      </c>
      <c r="AC40" s="10"/>
    </row>
    <row r="41" spans="1:31" ht="72" x14ac:dyDescent="0.3">
      <c r="A41" s="22" t="s">
        <v>173</v>
      </c>
      <c r="B41" s="45" t="s">
        <v>140</v>
      </c>
      <c r="C41" s="12">
        <v>28</v>
      </c>
      <c r="D41" s="12"/>
      <c r="E41" s="12" t="s">
        <v>122</v>
      </c>
      <c r="F41" s="12" t="s">
        <v>22</v>
      </c>
      <c r="G41" s="17">
        <v>0.02</v>
      </c>
      <c r="H41" s="12" t="s">
        <v>123</v>
      </c>
      <c r="I41" s="12" t="s">
        <v>24</v>
      </c>
      <c r="J41" s="12" t="s">
        <v>25</v>
      </c>
      <c r="K41" s="12" t="s">
        <v>124</v>
      </c>
      <c r="L41" s="18">
        <v>3.7999999999999999E-2</v>
      </c>
      <c r="M41" s="19">
        <v>3200000</v>
      </c>
      <c r="N41" s="19">
        <f t="shared" si="0"/>
        <v>9600000</v>
      </c>
      <c r="O41" s="18">
        <f t="shared" si="4"/>
        <v>121600</v>
      </c>
      <c r="P41" s="18">
        <f t="shared" si="2"/>
        <v>364800</v>
      </c>
      <c r="Q41" s="18">
        <f t="shared" si="3"/>
        <v>364800</v>
      </c>
      <c r="R41" s="7" t="s">
        <v>310</v>
      </c>
      <c r="S41" s="7" t="s">
        <v>311</v>
      </c>
      <c r="T41" s="7" t="s">
        <v>312</v>
      </c>
      <c r="U41" s="7" t="s">
        <v>179</v>
      </c>
      <c r="V41" s="7" t="s">
        <v>179</v>
      </c>
      <c r="W41" s="7" t="s">
        <v>313</v>
      </c>
      <c r="X41" s="25">
        <v>6.3E-3</v>
      </c>
      <c r="Y41" s="25">
        <v>60480</v>
      </c>
      <c r="Z41" s="52">
        <v>60480</v>
      </c>
      <c r="AA41" s="25">
        <v>40</v>
      </c>
      <c r="AB41" s="25">
        <v>5</v>
      </c>
      <c r="AC41" s="10"/>
    </row>
    <row r="42" spans="1:31" ht="43.2" x14ac:dyDescent="0.3">
      <c r="A42" s="49"/>
      <c r="B42" s="48" t="s">
        <v>142</v>
      </c>
      <c r="C42" s="12">
        <v>29</v>
      </c>
      <c r="D42" s="12"/>
      <c r="E42" s="21" t="s">
        <v>125</v>
      </c>
      <c r="F42" s="12" t="s">
        <v>22</v>
      </c>
      <c r="G42" s="20">
        <v>5.0000000000000001E-4</v>
      </c>
      <c r="H42" s="12" t="s">
        <v>126</v>
      </c>
      <c r="I42" s="12" t="s">
        <v>42</v>
      </c>
      <c r="J42" s="12" t="s">
        <v>25</v>
      </c>
      <c r="K42" s="12" t="s">
        <v>127</v>
      </c>
      <c r="L42" s="18">
        <v>1.7999999999999999E-2</v>
      </c>
      <c r="M42" s="19">
        <v>250000</v>
      </c>
      <c r="N42" s="19">
        <f t="shared" si="0"/>
        <v>750000</v>
      </c>
      <c r="O42" s="18">
        <f t="shared" si="4"/>
        <v>4500</v>
      </c>
      <c r="P42" s="18">
        <f t="shared" si="2"/>
        <v>13500</v>
      </c>
      <c r="Q42" s="18">
        <f t="shared" si="3"/>
        <v>13499.999999999998</v>
      </c>
      <c r="R42" s="7"/>
      <c r="S42" s="7"/>
      <c r="T42" s="7"/>
      <c r="U42" s="7"/>
      <c r="V42" s="7"/>
      <c r="W42" s="7"/>
      <c r="X42" s="39"/>
      <c r="Y42" s="11"/>
      <c r="Z42" s="53"/>
      <c r="AA42" s="11"/>
      <c r="AB42" s="11"/>
      <c r="AC42" s="10"/>
    </row>
    <row r="43" spans="1:31" ht="43.2" x14ac:dyDescent="0.3">
      <c r="A43" s="22" t="s">
        <v>174</v>
      </c>
      <c r="B43" s="45" t="s">
        <v>141</v>
      </c>
      <c r="C43" s="12">
        <v>30</v>
      </c>
      <c r="D43" s="12"/>
      <c r="E43" s="21" t="s">
        <v>128</v>
      </c>
      <c r="F43" s="12" t="s">
        <v>22</v>
      </c>
      <c r="G43" s="17">
        <v>0.02</v>
      </c>
      <c r="H43" s="12" t="s">
        <v>119</v>
      </c>
      <c r="I43" s="12" t="s">
        <v>71</v>
      </c>
      <c r="J43" s="12" t="s">
        <v>34</v>
      </c>
      <c r="K43" s="12" t="s">
        <v>129</v>
      </c>
      <c r="L43" s="18">
        <v>0.06</v>
      </c>
      <c r="M43" s="19">
        <v>300000</v>
      </c>
      <c r="N43" s="19">
        <f t="shared" si="0"/>
        <v>900000</v>
      </c>
      <c r="O43" s="18">
        <f t="shared" si="4"/>
        <v>18000</v>
      </c>
      <c r="P43" s="18">
        <f t="shared" si="2"/>
        <v>54000</v>
      </c>
      <c r="Q43" s="18">
        <f t="shared" si="3"/>
        <v>54000</v>
      </c>
      <c r="R43" s="7" t="s">
        <v>240</v>
      </c>
      <c r="S43" s="7" t="s">
        <v>314</v>
      </c>
      <c r="T43" s="7" t="s">
        <v>315</v>
      </c>
      <c r="U43" s="7" t="s">
        <v>316</v>
      </c>
      <c r="V43" s="7" t="s">
        <v>317</v>
      </c>
      <c r="W43" s="7" t="s">
        <v>247</v>
      </c>
      <c r="X43" s="37" t="s">
        <v>318</v>
      </c>
      <c r="Y43" s="31">
        <v>50760</v>
      </c>
      <c r="Z43" s="52">
        <v>50760</v>
      </c>
      <c r="AA43" s="28" t="s">
        <v>319</v>
      </c>
      <c r="AB43" s="25">
        <v>5</v>
      </c>
      <c r="AC43" s="10"/>
    </row>
    <row r="44" spans="1:31" x14ac:dyDescent="0.3">
      <c r="C44" s="1"/>
      <c r="D44" s="1"/>
      <c r="E44" s="1"/>
      <c r="F44" s="1"/>
      <c r="G44" s="1"/>
      <c r="H44" s="1"/>
      <c r="I44" s="1"/>
      <c r="J44" s="1"/>
      <c r="K44" s="1"/>
      <c r="L44" s="5"/>
      <c r="M44" s="1"/>
      <c r="N44" s="1"/>
      <c r="O44" s="5"/>
      <c r="P44" s="5"/>
      <c r="Q44" s="6">
        <f>SUM(Q4:Q43)</f>
        <v>2967180</v>
      </c>
      <c r="R44" s="2"/>
      <c r="S44" s="2"/>
      <c r="T44" s="2"/>
      <c r="U44" s="2"/>
      <c r="V44" s="2"/>
      <c r="W44" s="2"/>
      <c r="Z44" s="56">
        <f>SUM(Z4:Z43)</f>
        <v>1926067.95</v>
      </c>
    </row>
    <row r="45" spans="1:31" x14ac:dyDescent="0.3">
      <c r="C45" s="2"/>
      <c r="D45" s="2"/>
      <c r="E45" s="2"/>
      <c r="F45" s="2"/>
      <c r="G45" s="2"/>
      <c r="H45" s="2"/>
      <c r="I45" s="2"/>
      <c r="J45" s="2"/>
      <c r="K45" s="2"/>
      <c r="L45" s="6"/>
      <c r="M45" s="2"/>
      <c r="N45" s="2"/>
      <c r="O45" s="6"/>
      <c r="P45" s="6"/>
    </row>
    <row r="46" spans="1:31" x14ac:dyDescent="0.3">
      <c r="Q46" s="60">
        <f>Q44-(Q12+Q36)</f>
        <v>2848020</v>
      </c>
      <c r="Z46" s="60">
        <f>Z44-(Z12+Z36)</f>
        <v>1926067.95</v>
      </c>
      <c r="AE46" s="59"/>
    </row>
    <row r="47" spans="1:31" x14ac:dyDescent="0.3">
      <c r="AE47" s="59"/>
    </row>
    <row r="48" spans="1:31" x14ac:dyDescent="0.3">
      <c r="AE48" s="59"/>
    </row>
    <row r="49" spans="1:31" x14ac:dyDescent="0.3">
      <c r="A49" s="57" t="s">
        <v>320</v>
      </c>
      <c r="C49" t="s">
        <v>322</v>
      </c>
      <c r="AE49" s="59"/>
    </row>
    <row r="50" spans="1:31" ht="28.8" x14ac:dyDescent="0.3">
      <c r="A50" s="46" t="s">
        <v>163</v>
      </c>
      <c r="B50" s="46" t="s">
        <v>147</v>
      </c>
      <c r="AE50" s="59"/>
    </row>
    <row r="51" spans="1:31" ht="43.2" x14ac:dyDescent="0.3">
      <c r="A51" s="46" t="s">
        <v>160</v>
      </c>
      <c r="B51" s="45" t="s">
        <v>146</v>
      </c>
      <c r="AE51" s="59"/>
    </row>
    <row r="52" spans="1:31" x14ac:dyDescent="0.3">
      <c r="A52" s="46" t="s">
        <v>167</v>
      </c>
      <c r="B52" s="45" t="s">
        <v>144</v>
      </c>
      <c r="C52">
        <v>30</v>
      </c>
      <c r="AE52" s="59"/>
    </row>
    <row r="53" spans="1:31" ht="28.8" x14ac:dyDescent="0.3">
      <c r="A53" s="46" t="s">
        <v>158</v>
      </c>
      <c r="B53" s="48" t="s">
        <v>221</v>
      </c>
      <c r="C53">
        <v>5</v>
      </c>
      <c r="AE53" s="59"/>
    </row>
    <row r="54" spans="1:31" ht="28.8" x14ac:dyDescent="0.3">
      <c r="A54" s="46" t="s">
        <v>150</v>
      </c>
      <c r="B54" s="47" t="s">
        <v>141</v>
      </c>
      <c r="C54">
        <v>50</v>
      </c>
      <c r="AE54" s="59"/>
    </row>
    <row r="55" spans="1:31" ht="28.8" x14ac:dyDescent="0.3">
      <c r="A55" s="46" t="s">
        <v>155</v>
      </c>
      <c r="B55" s="45" t="s">
        <v>140</v>
      </c>
      <c r="C55" s="58">
        <v>0.1</v>
      </c>
      <c r="AE55" s="59"/>
    </row>
    <row r="56" spans="1:31" x14ac:dyDescent="0.3">
      <c r="A56" s="46" t="s">
        <v>152</v>
      </c>
      <c r="B56" s="45" t="s">
        <v>143</v>
      </c>
      <c r="C56">
        <v>50</v>
      </c>
      <c r="AE56" s="59"/>
    </row>
    <row r="57" spans="1:31" ht="28.8" x14ac:dyDescent="0.3">
      <c r="A57" s="46" t="s">
        <v>168</v>
      </c>
      <c r="B57" s="45" t="s">
        <v>148</v>
      </c>
      <c r="AE57" s="59"/>
    </row>
    <row r="58" spans="1:31" ht="28.8" x14ac:dyDescent="0.3">
      <c r="A58" s="46" t="s">
        <v>159</v>
      </c>
      <c r="B58" s="45" t="s">
        <v>145</v>
      </c>
      <c r="C58">
        <v>10</v>
      </c>
    </row>
  </sheetData>
  <sheetProtection selectLockedCells="1"/>
  <autoFilter ref="A3:AC45"/>
  <mergeCells count="34">
    <mergeCell ref="A5:A6"/>
    <mergeCell ref="A7:A8"/>
    <mergeCell ref="B5:B6"/>
    <mergeCell ref="B7:B8"/>
    <mergeCell ref="Z7:Z8"/>
    <mergeCell ref="Z5:Z6"/>
    <mergeCell ref="C18:C19"/>
    <mergeCell ref="Q18:Q19"/>
    <mergeCell ref="C24:C25"/>
    <mergeCell ref="Q24:Q25"/>
    <mergeCell ref="C32:C33"/>
    <mergeCell ref="Q32:Q33"/>
    <mergeCell ref="C26:C27"/>
    <mergeCell ref="Q26:Q27"/>
    <mergeCell ref="C28:C30"/>
    <mergeCell ref="Q28:Q30"/>
    <mergeCell ref="C9:C10"/>
    <mergeCell ref="Q9:Q10"/>
    <mergeCell ref="C14:C15"/>
    <mergeCell ref="Q14:Q15"/>
    <mergeCell ref="C1:W1"/>
    <mergeCell ref="L2:Q2"/>
    <mergeCell ref="C5:C6"/>
    <mergeCell ref="Q5:Q6"/>
    <mergeCell ref="C7:C8"/>
    <mergeCell ref="Q7:Q8"/>
    <mergeCell ref="A28:A30"/>
    <mergeCell ref="B28:B30"/>
    <mergeCell ref="B32:B33"/>
    <mergeCell ref="A32:A33"/>
    <mergeCell ref="Z24:Z25"/>
    <mergeCell ref="A24:A25"/>
    <mergeCell ref="A26:A27"/>
    <mergeCell ref="B26:B27"/>
  </mergeCells>
  <pageMargins left="0.7" right="0.7" top="0.75" bottom="0.75" header="0.3" footer="0.3"/>
  <pageSetup paperSize="8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 Gagliardi - U.O. Acquisti</dc:creator>
  <cp:lastModifiedBy>Marzia Maldini - U.O. Acq. Aziendali</cp:lastModifiedBy>
  <cp:lastPrinted>2025-01-29T14:42:26Z</cp:lastPrinted>
  <dcterms:created xsi:type="dcterms:W3CDTF">2023-11-14T14:09:17Z</dcterms:created>
  <dcterms:modified xsi:type="dcterms:W3CDTF">2025-02-24T10:34:50Z</dcterms:modified>
</cp:coreProperties>
</file>