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I:\Dipartimenti\D0008\C0027_Acquisti_Aziendali\Personali\alice.alessandri\Gare\2024\ADESIONI\Adesione per servizi di manutenzione - Tomografi computerizzati\2 Prospetto fabbisogni\"/>
    </mc:Choice>
  </mc:AlternateContent>
  <xr:revisionPtr revIDLastSave="0" documentId="8_{4050D145-E9BD-468F-AA8E-12D263B20F8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HILIPS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3" i="1" l="1"/>
  <c r="O8" i="1"/>
  <c r="Q8" i="1"/>
  <c r="R8" i="1"/>
  <c r="S8" i="1"/>
  <c r="T8" i="1"/>
  <c r="P8" i="1"/>
  <c r="T7" i="1"/>
  <c r="P7" i="1"/>
  <c r="T5" i="1"/>
  <c r="P5" i="1"/>
  <c r="T4" i="1"/>
  <c r="P4" i="1"/>
  <c r="T3" i="1"/>
  <c r="Q6" i="1"/>
  <c r="P3" i="1"/>
  <c r="T2" i="1"/>
  <c r="P2" i="1"/>
  <c r="S6" i="1"/>
  <c r="P6" i="1"/>
  <c r="O6" i="1"/>
</calcChain>
</file>

<file path=xl/sharedStrings.xml><?xml version="1.0" encoding="utf-8"?>
<sst xmlns="http://schemas.openxmlformats.org/spreadsheetml/2006/main" count="89" uniqueCount="53">
  <si>
    <t>CUP</t>
  </si>
  <si>
    <t>DEC</t>
  </si>
  <si>
    <t>AT</t>
  </si>
  <si>
    <t>SOTTO
AMBITO</t>
  </si>
  <si>
    <t>APPARECCHIATURE</t>
  </si>
  <si>
    <t>INVENTARIO</t>
  </si>
  <si>
    <t>DITTA CON CUI STIPULARE CONTRATTO</t>
  </si>
  <si>
    <t>IMPORTO ANNUO IVA ESCLUSA</t>
  </si>
  <si>
    <t>DATA COLLAUDO</t>
  </si>
  <si>
    <t>SCADENZA GARANZIA</t>
  </si>
  <si>
    <t>INIZIO CONTRATTO</t>
  </si>
  <si>
    <t>RA</t>
  </si>
  <si>
    <t>RAVENNA</t>
  </si>
  <si>
    <t>RN</t>
  </si>
  <si>
    <t>RIMINI</t>
  </si>
  <si>
    <t>PHILIPS S.P.A.</t>
  </si>
  <si>
    <t>MANUEL GATTEI</t>
  </si>
  <si>
    <t>MXB000089174</t>
  </si>
  <si>
    <t xml:space="preserve">RN </t>
  </si>
  <si>
    <t>MXB000089734</t>
  </si>
  <si>
    <t>MXB000091809</t>
  </si>
  <si>
    <t>CATTOLICA</t>
  </si>
  <si>
    <t>MXB000091160</t>
  </si>
  <si>
    <t>CE</t>
  </si>
  <si>
    <t>CESENA</t>
  </si>
  <si>
    <t>MXB000089807</t>
  </si>
  <si>
    <t xml:space="preserve">TOMOGRAFO ASSIALE COMPUTERIZZATO </t>
  </si>
  <si>
    <t>MXB000094589</t>
  </si>
  <si>
    <t>G94E22000280006</t>
  </si>
  <si>
    <t>G94E2200027006</t>
  </si>
  <si>
    <t>G94E22000260006</t>
  </si>
  <si>
    <t>G64E22000230006</t>
  </si>
  <si>
    <t>G64E22000220006</t>
  </si>
  <si>
    <t>G14E22000420006</t>
  </si>
  <si>
    <t>NOTE U.O. ACQUISTI - ALESSANDRI</t>
  </si>
  <si>
    <r>
      <t xml:space="preserve">Tomografi computerizzati 128 slice per le Aziende Sanitarie della Regione Emilia-Romagna per l’intervento relativo al PNRR M6C2 1.1 </t>
    </r>
    <r>
      <rPr>
        <u/>
        <sz val="11"/>
        <color theme="1"/>
        <rFont val="Calibri"/>
        <family val="2"/>
        <scheme val="minor"/>
      </rPr>
      <t>(Scadenza a marzo 2025)</t>
    </r>
  </si>
  <si>
    <t>18 mesi</t>
  </si>
  <si>
    <t xml:space="preserve">24 mesi </t>
  </si>
  <si>
    <t xml:space="preserve">DURATA DELLA GARANZIA </t>
  </si>
  <si>
    <t xml:space="preserve">LOTTO 2 </t>
  </si>
  <si>
    <t xml:space="preserve">LOTTI </t>
  </si>
  <si>
    <t>LOTTO 1 CON AGGIUNTA SW SCAN INCISIVE CT</t>
  </si>
  <si>
    <t>LOTTO 1 CONFIGURAZIONE BASE</t>
  </si>
  <si>
    <t>FINE CONTRATTO</t>
  </si>
  <si>
    <t xml:space="preserve">DURATA CONTRATTO </t>
  </si>
  <si>
    <t xml:space="preserve">48 MESI </t>
  </si>
  <si>
    <t>ANNO 2025</t>
  </si>
  <si>
    <t>ANNO 2026</t>
  </si>
  <si>
    <t>ANNO 2027</t>
  </si>
  <si>
    <t>ANNO 2028</t>
  </si>
  <si>
    <t>ANNO 2029</t>
  </si>
  <si>
    <t xml:space="preserve">ANNO 2030 </t>
  </si>
  <si>
    <t xml:space="preserve">TOTALE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</si>
</sst>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&quot;€&quot;\ #,##0.00"/>
    <numFmt numFmtId="165" formatCode="#,##0.00\ &quot;€&quot;"/>
  </numFmts>
  <fonts count="7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indexed="8"/>
      <name val="Calibri"/>
      <family val="2"/>
    </font>
    <font>
      <sz val="11"/>
      <name val="Calibri"/>
      <family val="2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0" borderId="0"/>
  </cellStyleXfs>
  <cellXfs count="29">
    <xf numFmtId="0" fontId="0" fillId="0" borderId="0" xfId="0"/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164" fontId="3" fillId="0" borderId="1" xfId="1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left"/>
    </xf>
    <xf numFmtId="164" fontId="3" fillId="0" borderId="1" xfId="1" applyNumberFormat="1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2" fillId="0" borderId="1" xfId="0" applyFont="1" applyBorder="1" applyAlignment="1">
      <alignment horizontal="left" vertical="center"/>
    </xf>
    <xf numFmtId="0" fontId="4" fillId="0" borderId="1" xfId="0" applyFont="1" applyBorder="1"/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center"/>
    </xf>
    <xf numFmtId="14" fontId="0" fillId="0" borderId="1" xfId="0" applyNumberFormat="1" applyBorder="1" applyAlignment="1">
      <alignment horizontal="center" wrapText="1"/>
    </xf>
    <xf numFmtId="0" fontId="4" fillId="3" borderId="1" xfId="0" applyFont="1" applyFill="1" applyBorder="1" applyAlignment="1">
      <alignment horizontal="center"/>
    </xf>
    <xf numFmtId="164" fontId="3" fillId="0" borderId="1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44" fontId="0" fillId="0" borderId="1" xfId="0" applyNumberFormat="1" applyBorder="1" applyAlignment="1">
      <alignment horizontal="center"/>
    </xf>
    <xf numFmtId="4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4" fillId="0" borderId="0" xfId="0" applyFont="1" applyAlignment="1">
      <alignment horizontal="center"/>
    </xf>
    <xf numFmtId="164" fontId="4" fillId="0" borderId="0" xfId="0" applyNumberFormat="1" applyFont="1" applyAlignment="1">
      <alignment horizontal="center"/>
    </xf>
  </cellXfs>
  <cellStyles count="3">
    <cellStyle name="Normal 2" xfId="2" xr:uid="{BA01D2F0-03E3-4839-91B4-BF75B65B13C5}"/>
    <cellStyle name="Normale" xfId="0" builtinId="0"/>
    <cellStyle name="Valore valido" xfId="1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3"/>
  <sheetViews>
    <sheetView tabSelected="1" workbookViewId="0">
      <selection activeCell="N5" sqref="N5"/>
    </sheetView>
  </sheetViews>
  <sheetFormatPr defaultRowHeight="15" x14ac:dyDescent="0.25"/>
  <cols>
    <col min="1" max="1" width="21.28515625" customWidth="1"/>
    <col min="2" max="2" width="21.28515625" style="12" customWidth="1"/>
    <col min="3" max="3" width="8.85546875" style="12" customWidth="1"/>
    <col min="4" max="4" width="30.140625" style="12" customWidth="1"/>
    <col min="5" max="5" width="40.7109375" customWidth="1"/>
    <col min="6" max="6" width="20" style="12" customWidth="1"/>
    <col min="7" max="7" width="36" style="12" customWidth="1"/>
    <col min="8" max="8" width="32.7109375" style="1" customWidth="1"/>
    <col min="9" max="9" width="30.85546875" style="1" customWidth="1"/>
    <col min="10" max="10" width="25.5703125" style="1" customWidth="1"/>
    <col min="11" max="11" width="27" style="1" customWidth="1"/>
    <col min="12" max="13" width="32.5703125" style="1" customWidth="1"/>
    <col min="14" max="20" width="20.7109375" style="1" customWidth="1"/>
    <col min="21" max="21" width="32.5703125" style="1" customWidth="1"/>
    <col min="22" max="22" width="28.5703125" style="23" customWidth="1"/>
  </cols>
  <sheetData>
    <row r="1" spans="1:22" ht="55.5" customHeight="1" x14ac:dyDescent="0.25">
      <c r="A1" s="14" t="s">
        <v>0</v>
      </c>
      <c r="B1" s="15" t="s">
        <v>1</v>
      </c>
      <c r="C1" s="15" t="s">
        <v>2</v>
      </c>
      <c r="D1" s="16" t="s">
        <v>3</v>
      </c>
      <c r="E1" s="14" t="s">
        <v>4</v>
      </c>
      <c r="F1" s="15" t="s">
        <v>5</v>
      </c>
      <c r="G1" s="15" t="s">
        <v>6</v>
      </c>
      <c r="H1" s="17" t="s">
        <v>7</v>
      </c>
      <c r="I1" s="17" t="s">
        <v>8</v>
      </c>
      <c r="J1" s="17" t="s">
        <v>9</v>
      </c>
      <c r="K1" s="7" t="s">
        <v>38</v>
      </c>
      <c r="L1" s="17" t="s">
        <v>10</v>
      </c>
      <c r="M1" s="17" t="s">
        <v>43</v>
      </c>
      <c r="N1" s="17" t="s">
        <v>44</v>
      </c>
      <c r="O1" s="17" t="s">
        <v>46</v>
      </c>
      <c r="P1" s="17" t="s">
        <v>47</v>
      </c>
      <c r="Q1" s="17" t="s">
        <v>48</v>
      </c>
      <c r="R1" s="17" t="s">
        <v>49</v>
      </c>
      <c r="S1" s="17" t="s">
        <v>50</v>
      </c>
      <c r="T1" s="17" t="s">
        <v>51</v>
      </c>
      <c r="U1" s="19" t="s">
        <v>34</v>
      </c>
      <c r="V1" s="21" t="s">
        <v>40</v>
      </c>
    </row>
    <row r="2" spans="1:22" ht="80.25" customHeight="1" x14ac:dyDescent="0.25">
      <c r="A2" s="6" t="s">
        <v>28</v>
      </c>
      <c r="B2" s="13" t="s">
        <v>16</v>
      </c>
      <c r="C2" s="13" t="s">
        <v>13</v>
      </c>
      <c r="D2" s="13" t="s">
        <v>14</v>
      </c>
      <c r="E2" s="2" t="s">
        <v>26</v>
      </c>
      <c r="F2" s="11" t="s">
        <v>17</v>
      </c>
      <c r="G2" s="10" t="s">
        <v>15</v>
      </c>
      <c r="H2" s="9">
        <v>30000</v>
      </c>
      <c r="I2" s="3">
        <v>45337</v>
      </c>
      <c r="J2" s="3">
        <v>46068</v>
      </c>
      <c r="K2" s="7" t="s">
        <v>37</v>
      </c>
      <c r="L2" s="8">
        <v>46069</v>
      </c>
      <c r="M2" s="8">
        <v>47530</v>
      </c>
      <c r="N2" s="8" t="s">
        <v>45</v>
      </c>
      <c r="O2" s="24">
        <v>0</v>
      </c>
      <c r="P2" s="9">
        <f>H2/365*318</f>
        <v>26136.98630136986</v>
      </c>
      <c r="Q2" s="9">
        <v>30000</v>
      </c>
      <c r="R2" s="9">
        <v>30000</v>
      </c>
      <c r="S2" s="9">
        <v>30000</v>
      </c>
      <c r="T2" s="9">
        <f>H2/365*47</f>
        <v>3863.0136986301368</v>
      </c>
      <c r="U2" s="18" t="s">
        <v>35</v>
      </c>
      <c r="V2" s="22" t="s">
        <v>41</v>
      </c>
    </row>
    <row r="3" spans="1:22" ht="89.25" customHeight="1" x14ac:dyDescent="0.25">
      <c r="A3" s="6" t="s">
        <v>29</v>
      </c>
      <c r="B3" s="13" t="s">
        <v>16</v>
      </c>
      <c r="C3" s="13" t="s">
        <v>18</v>
      </c>
      <c r="D3" s="13" t="s">
        <v>14</v>
      </c>
      <c r="E3" s="2" t="s">
        <v>26</v>
      </c>
      <c r="F3" s="20" t="s">
        <v>19</v>
      </c>
      <c r="G3" s="10" t="s">
        <v>15</v>
      </c>
      <c r="H3" s="5">
        <v>30000</v>
      </c>
      <c r="I3" s="4">
        <v>45338</v>
      </c>
      <c r="J3" s="4">
        <v>46069</v>
      </c>
      <c r="K3" s="7" t="s">
        <v>37</v>
      </c>
      <c r="L3" s="8">
        <v>46070</v>
      </c>
      <c r="M3" s="8">
        <v>47531</v>
      </c>
      <c r="N3" s="8" t="s">
        <v>45</v>
      </c>
      <c r="O3" s="24">
        <v>0</v>
      </c>
      <c r="P3" s="9">
        <f>H3/365*317</f>
        <v>26054.794520547945</v>
      </c>
      <c r="Q3" s="9">
        <v>30000</v>
      </c>
      <c r="R3" s="9">
        <v>30000</v>
      </c>
      <c r="S3" s="9">
        <v>30000</v>
      </c>
      <c r="T3" s="9">
        <f>30000/365*48</f>
        <v>3945.2054794520545</v>
      </c>
      <c r="U3" s="18" t="s">
        <v>35</v>
      </c>
      <c r="V3" s="22" t="s">
        <v>41</v>
      </c>
    </row>
    <row r="4" spans="1:22" ht="83.25" customHeight="1" x14ac:dyDescent="0.25">
      <c r="A4" s="6" t="s">
        <v>30</v>
      </c>
      <c r="B4" s="13" t="s">
        <v>16</v>
      </c>
      <c r="C4" s="13" t="s">
        <v>13</v>
      </c>
      <c r="D4" s="13" t="s">
        <v>14</v>
      </c>
      <c r="E4" s="2" t="s">
        <v>26</v>
      </c>
      <c r="F4" s="11" t="s">
        <v>20</v>
      </c>
      <c r="G4" s="10" t="s">
        <v>15</v>
      </c>
      <c r="H4" s="9">
        <v>74000</v>
      </c>
      <c r="I4" s="3">
        <v>45481</v>
      </c>
      <c r="J4" s="3">
        <v>46030</v>
      </c>
      <c r="K4" s="7" t="s">
        <v>36</v>
      </c>
      <c r="L4" s="8">
        <v>46031</v>
      </c>
      <c r="M4" s="8">
        <v>47492</v>
      </c>
      <c r="N4" s="8" t="s">
        <v>45</v>
      </c>
      <c r="O4" s="24">
        <v>0</v>
      </c>
      <c r="P4" s="9">
        <f>74000/365*356</f>
        <v>72175.342465753434</v>
      </c>
      <c r="Q4" s="9">
        <v>74000</v>
      </c>
      <c r="R4" s="9">
        <v>74000</v>
      </c>
      <c r="S4" s="9">
        <v>74000</v>
      </c>
      <c r="T4" s="9">
        <f>S4-P4</f>
        <v>1824.6575342465658</v>
      </c>
      <c r="U4" s="18" t="s">
        <v>35</v>
      </c>
      <c r="V4" s="22" t="s">
        <v>39</v>
      </c>
    </row>
    <row r="5" spans="1:22" ht="84" customHeight="1" x14ac:dyDescent="0.25">
      <c r="A5" s="6" t="s">
        <v>31</v>
      </c>
      <c r="B5" s="13" t="s">
        <v>16</v>
      </c>
      <c r="C5" s="13" t="s">
        <v>13</v>
      </c>
      <c r="D5" s="13" t="s">
        <v>21</v>
      </c>
      <c r="E5" s="2" t="s">
        <v>26</v>
      </c>
      <c r="F5" s="20" t="s">
        <v>27</v>
      </c>
      <c r="G5" s="10" t="s">
        <v>15</v>
      </c>
      <c r="H5" s="5">
        <v>30000</v>
      </c>
      <c r="I5" s="4">
        <v>45632</v>
      </c>
      <c r="J5" s="4">
        <v>46362</v>
      </c>
      <c r="K5" s="7" t="s">
        <v>37</v>
      </c>
      <c r="L5" s="8">
        <v>46363</v>
      </c>
      <c r="M5" s="8">
        <v>47824</v>
      </c>
      <c r="N5" s="8" t="s">
        <v>45</v>
      </c>
      <c r="O5" s="24">
        <v>0</v>
      </c>
      <c r="P5" s="9">
        <f>30000/365*24</f>
        <v>1972.6027397260273</v>
      </c>
      <c r="Q5" s="9">
        <v>30000</v>
      </c>
      <c r="R5" s="9">
        <v>30000</v>
      </c>
      <c r="S5" s="9">
        <v>30000</v>
      </c>
      <c r="T5" s="9">
        <f>30000-P5</f>
        <v>28027.397260273974</v>
      </c>
      <c r="U5" s="18" t="s">
        <v>35</v>
      </c>
      <c r="V5" s="22" t="s">
        <v>42</v>
      </c>
    </row>
    <row r="6" spans="1:22" ht="87.75" customHeight="1" x14ac:dyDescent="0.25">
      <c r="A6" s="6" t="s">
        <v>32</v>
      </c>
      <c r="B6" s="13" t="s">
        <v>16</v>
      </c>
      <c r="C6" s="13" t="s">
        <v>11</v>
      </c>
      <c r="D6" s="13" t="s">
        <v>12</v>
      </c>
      <c r="E6" s="2" t="s">
        <v>26</v>
      </c>
      <c r="F6" s="11" t="s">
        <v>22</v>
      </c>
      <c r="G6" s="10" t="s">
        <v>15</v>
      </c>
      <c r="H6" s="9">
        <v>74000</v>
      </c>
      <c r="I6" s="3">
        <v>45436</v>
      </c>
      <c r="J6" s="3">
        <v>45985</v>
      </c>
      <c r="K6" s="7" t="s">
        <v>36</v>
      </c>
      <c r="L6" s="8">
        <v>45986</v>
      </c>
      <c r="M6" s="8">
        <v>47447</v>
      </c>
      <c r="N6" s="8" t="s">
        <v>45</v>
      </c>
      <c r="O6" s="9">
        <f>H6/365*37</f>
        <v>7501.3698630136987</v>
      </c>
      <c r="P6" s="9">
        <f>H6</f>
        <v>74000</v>
      </c>
      <c r="Q6" s="9">
        <f>H6</f>
        <v>74000</v>
      </c>
      <c r="R6" s="9">
        <v>74000</v>
      </c>
      <c r="S6" s="9">
        <f>H6/365*328</f>
        <v>66498.630136986307</v>
      </c>
      <c r="T6" s="9">
        <v>0</v>
      </c>
      <c r="U6" s="18" t="s">
        <v>35</v>
      </c>
      <c r="V6" s="22" t="s">
        <v>39</v>
      </c>
    </row>
    <row r="7" spans="1:22" ht="86.25" customHeight="1" x14ac:dyDescent="0.25">
      <c r="A7" s="6" t="s">
        <v>33</v>
      </c>
      <c r="B7" s="13" t="s">
        <v>16</v>
      </c>
      <c r="C7" s="13" t="s">
        <v>23</v>
      </c>
      <c r="D7" s="13" t="s">
        <v>24</v>
      </c>
      <c r="E7" s="2" t="s">
        <v>26</v>
      </c>
      <c r="F7" s="20" t="s">
        <v>25</v>
      </c>
      <c r="G7" s="10" t="s">
        <v>15</v>
      </c>
      <c r="H7" s="5">
        <v>30000</v>
      </c>
      <c r="I7" s="4">
        <v>45369</v>
      </c>
      <c r="J7" s="4">
        <v>46099</v>
      </c>
      <c r="K7" s="7" t="s">
        <v>37</v>
      </c>
      <c r="L7" s="8">
        <v>46100</v>
      </c>
      <c r="M7" s="8">
        <v>47561</v>
      </c>
      <c r="N7" s="8" t="s">
        <v>45</v>
      </c>
      <c r="O7" s="24">
        <v>0</v>
      </c>
      <c r="P7" s="9">
        <f>30000/365*287</f>
        <v>23589.04109589041</v>
      </c>
      <c r="Q7" s="9">
        <v>30000</v>
      </c>
      <c r="R7" s="9">
        <v>30000</v>
      </c>
      <c r="S7" s="9">
        <v>30000</v>
      </c>
      <c r="T7" s="9">
        <f>S7-P7</f>
        <v>6410.9589041095896</v>
      </c>
      <c r="U7" s="18" t="s">
        <v>35</v>
      </c>
      <c r="V7" s="22" t="s">
        <v>41</v>
      </c>
    </row>
    <row r="8" spans="1:22" x14ac:dyDescent="0.25">
      <c r="O8" s="28">
        <f>SUM(O2:O7)</f>
        <v>7501.3698630136987</v>
      </c>
      <c r="P8" s="28">
        <f>SUM(P2:P7)</f>
        <v>223928.76712328766</v>
      </c>
      <c r="Q8" s="28">
        <f t="shared" ref="Q8:T8" si="0">SUM(Q2:Q7)</f>
        <v>268000</v>
      </c>
      <c r="R8" s="28">
        <f t="shared" si="0"/>
        <v>268000</v>
      </c>
      <c r="S8" s="28">
        <f t="shared" si="0"/>
        <v>260498.63013698632</v>
      </c>
      <c r="T8" s="28">
        <f t="shared" si="0"/>
        <v>44071.232876712325</v>
      </c>
    </row>
    <row r="9" spans="1:22" x14ac:dyDescent="0.25">
      <c r="P9" s="25"/>
      <c r="Q9" s="25"/>
      <c r="R9" s="25"/>
      <c r="S9" s="25"/>
      <c r="T9" s="25"/>
    </row>
    <row r="10" spans="1:22" x14ac:dyDescent="0.25">
      <c r="P10" s="25"/>
      <c r="Q10" s="25"/>
      <c r="R10" s="25"/>
      <c r="S10" s="25"/>
      <c r="T10" s="25"/>
    </row>
    <row r="11" spans="1:22" x14ac:dyDescent="0.25">
      <c r="Q11" s="26"/>
      <c r="R11" s="26"/>
    </row>
    <row r="13" spans="1:22" x14ac:dyDescent="0.25">
      <c r="N13" s="27" t="s">
        <v>52</v>
      </c>
      <c r="O13" s="28">
        <f>SUM(O8:T8)</f>
        <v>1072000</v>
      </c>
    </row>
  </sheetData>
  <phoneticPr fontId="5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PHILIPS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Rossi Silvia</dc:creator>
  <cp:lastModifiedBy>Alessandri Alice</cp:lastModifiedBy>
  <dcterms:created xsi:type="dcterms:W3CDTF">2015-06-05T18:19:34Z</dcterms:created>
  <dcterms:modified xsi:type="dcterms:W3CDTF">2025-01-29T10:02:16Z</dcterms:modified>
</cp:coreProperties>
</file>