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4\GARE\avviata PA  SPECIALISTICHE ex 822_2016 ED. 2\AGGIUDICAZIONE_DETERMINA\"/>
    </mc:Choice>
  </mc:AlternateContent>
  <xr:revisionPtr revIDLastSave="0" documentId="13_ncr:1_{ACAF65E8-B531-4793-9826-F7788EFA3A7F}" xr6:coauthVersionLast="47" xr6:coauthVersionMax="47" xr10:uidLastSave="{00000000-0000-0000-0000-000000000000}"/>
  <bookViews>
    <workbookView xWindow="-108" yWindow="-108" windowWidth="23256" windowHeight="12576" activeTab="3" xr2:uid="{16970BA7-5B88-44DB-80C1-48DFB6043D94}"/>
  </bookViews>
  <sheets>
    <sheet name="PROSPETTO COMPLESSIVO. " sheetId="1" r:id="rId1"/>
    <sheet name="Prospetto Ausl Romagna " sheetId="2" r:id="rId2"/>
    <sheet name="Prospetto Ausl Piacenza" sheetId="3" r:id="rId3"/>
    <sheet name="sconti listini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P15" i="1"/>
  <c r="X15" i="1"/>
  <c r="V15" i="1"/>
  <c r="T15" i="1"/>
  <c r="M15" i="1"/>
  <c r="F14" i="1"/>
  <c r="H15" i="2" l="1"/>
  <c r="G15" i="2"/>
  <c r="F15" i="2"/>
  <c r="F27" i="2" s="1"/>
  <c r="H24" i="2"/>
  <c r="G24" i="2"/>
  <c r="F29" i="2"/>
  <c r="F24" i="2"/>
  <c r="O23" i="2"/>
  <c r="O22" i="2"/>
  <c r="O21" i="2"/>
  <c r="O20" i="2"/>
  <c r="O14" i="2"/>
  <c r="O12" i="2"/>
  <c r="O11" i="2"/>
  <c r="O10" i="2"/>
  <c r="O9" i="2"/>
  <c r="O8" i="2"/>
  <c r="O7" i="2"/>
  <c r="O6" i="2"/>
  <c r="O5" i="2"/>
  <c r="O4" i="2"/>
  <c r="F7" i="3"/>
  <c r="F31" i="2" l="1"/>
  <c r="O24" i="2"/>
  <c r="F30" i="2" s="1"/>
  <c r="O15" i="2"/>
  <c r="F28" i="2" s="1"/>
  <c r="G27" i="2" s="1"/>
  <c r="E14" i="1" l="1"/>
  <c r="Y12" i="1" l="1"/>
  <c r="Y11" i="1"/>
  <c r="U14" i="1"/>
  <c r="F12" i="1"/>
  <c r="Y2" i="1" l="1"/>
  <c r="H14" i="1"/>
  <c r="X14" i="1"/>
  <c r="W14" i="1"/>
  <c r="T14" i="1"/>
  <c r="R14" i="1"/>
  <c r="S14" i="1"/>
  <c r="V14" i="1"/>
  <c r="Q14" i="1"/>
  <c r="P14" i="1"/>
  <c r="O14" i="1"/>
  <c r="N14" i="1"/>
  <c r="M14" i="1"/>
  <c r="L14" i="1"/>
  <c r="K14" i="1"/>
  <c r="F7" i="1"/>
  <c r="J14" i="1"/>
  <c r="I14" i="1"/>
  <c r="G14" i="1"/>
  <c r="Y13" i="1"/>
  <c r="Y10" i="1"/>
  <c r="Y9" i="1"/>
  <c r="F9" i="1"/>
  <c r="Y8" i="1"/>
  <c r="Y7" i="1"/>
  <c r="Y5" i="1"/>
  <c r="Y4" i="1"/>
  <c r="Y3" i="1"/>
  <c r="F13" i="1"/>
  <c r="F11" i="1"/>
  <c r="F10" i="1"/>
  <c r="F8" i="1"/>
  <c r="F5" i="1"/>
  <c r="F4" i="1"/>
  <c r="F2" i="1"/>
  <c r="Y14" i="1" l="1"/>
</calcChain>
</file>

<file path=xl/sharedStrings.xml><?xml version="1.0" encoding="utf-8"?>
<sst xmlns="http://schemas.openxmlformats.org/spreadsheetml/2006/main" count="255" uniqueCount="115">
  <si>
    <t>N. LOTTO</t>
  </si>
  <si>
    <t>DESCRIZIONE</t>
  </si>
  <si>
    <t xml:space="preserve"> €</t>
  </si>
  <si>
    <r>
      <t xml:space="preserve">Valore totale RINNOVO </t>
    </r>
    <r>
      <rPr>
        <b/>
        <sz val="4"/>
        <color rgb="FF000000"/>
        <rFont val="Tahoma"/>
        <family val="2"/>
      </rPr>
      <t>TRIENNALE</t>
    </r>
    <r>
      <rPr>
        <sz val="4"/>
        <color rgb="FF000000"/>
        <rFont val="Tahoma"/>
        <family val="2"/>
      </rPr>
      <t>, IVA esclusa Romagna</t>
    </r>
  </si>
  <si>
    <r>
      <t xml:space="preserve">Valore totale RINNOVO </t>
    </r>
    <r>
      <rPr>
        <b/>
        <sz val="4"/>
        <color rgb="FF000000"/>
        <rFont val="Tahoma"/>
        <family val="2"/>
      </rPr>
      <t>TRIENNALE</t>
    </r>
    <r>
      <rPr>
        <sz val="4"/>
        <color rgb="FF000000"/>
        <rFont val="Tahoma"/>
        <family val="2"/>
      </rPr>
      <t>, IVA esclusa Piacenza</t>
    </r>
  </si>
  <si>
    <t>Valore opzione V d'obbligo art. 120, comma 9 Romagna</t>
  </si>
  <si>
    <t>Valore opzione V d'obbligo art. 120, comma 9 Piacenza</t>
  </si>
  <si>
    <t>Valore totale PROROGA MESI NOVE , IVA esclusa  Art. 120, comma 10, D.Lgs. 36/2023 - Romagna</t>
  </si>
  <si>
    <t>Valore totale PROROGA MESI NOVE , IVA esclusa  Art. 120, comma 10, D.Lgs. 36/2023 Piacenza</t>
  </si>
  <si>
    <t>Valore totale OPZIONE 30% per aumento Q.tà e/o acquisti su listino, IVA esclusa Romagna</t>
  </si>
  <si>
    <t>Valore totale OPZIONE 30 % per aumento Q.tà e/o acquisti su listino, IVA esclusa Piaceza</t>
  </si>
  <si>
    <t>Valore totale REVISIONE PREZZI 50% , IVA esclusa</t>
  </si>
  <si>
    <t>Romagna</t>
  </si>
  <si>
    <t>Piacenza</t>
  </si>
  <si>
    <t>CLAUSOLA DI RINEGOZIAZIONE  80% DEL VALORE DEL CONTRATTO (IVA esclusa) Romagna</t>
  </si>
  <si>
    <t>CLAUSOLA DI RINEGOZIAZIONE  80% DEL VALORE DEL CONTRATTO (IVA esclusa) Piacenza</t>
  </si>
  <si>
    <t>Valore economico 'appalto, IVA esclusa</t>
  </si>
  <si>
    <t>SISTEMA DIAGNOSTICO AD ALTA AUTOMAZIONE E TECNOLOGICAMENTE AVANZATO PER LE ATTIVITÀ DELLA BATTERIOLOGIA</t>
  </si>
  <si>
    <t>SISTEMA DIAGNOSTICO PER L’ESECUZIONE DI INDAGINI COLTURALI E DI TEST DI SENSIBILITÀ AI FARMACI PER IL SETTORE DI MICOBATTERIOLOGIA</t>
  </si>
  <si>
    <t>COLORATORI PER I SETTORI DI BATTERIOLOGIA E MICOBATTERIOLOGIA</t>
  </si>
  <si>
    <t>SISTEMA DIAGNOSTICO AD ELEVATO GRADO DI AUTOMAZIONE E TECNOLOGICAMENTE AVANZATO PER L’ESECUZIONE DELLE INDAGINI DI SIEROLOGIA INFETTIVOLOGICA SVOLTE PRESSO IL SETTORE DI SIEROLOGIA</t>
  </si>
  <si>
    <t xml:space="preserve">                 -   </t>
  </si>
  <si>
    <t xml:space="preserve">                        -   </t>
  </si>
  <si>
    <t xml:space="preserve">                     -   </t>
  </si>
  <si>
    <t>SISTEMI DIAGNOSTICI E ANALITICI PER ATTIVITA’ SPECIALISTICHE AD ALTA COMPLESSITA’ DEL LABORATORIO DI ALLERGOLOGIA ED AUTOIMMUNITA’ DELL’AZIENDA AUSL DELLA ROMAGNA</t>
  </si>
  <si>
    <t>SISTEMA ANALITICO DI CITOFLUORIMETRIA 1° E 2° LIVELLO</t>
  </si>
  <si>
    <t>SCREENING DROGHE D’ABUSO PER IL SETTORE DI FARMACO-TOSSICOLOGIA</t>
  </si>
  <si>
    <t xml:space="preserve">SISTEMI PER INDAGINI SIEROVIROLOGICHE PER SCREENING DONATORI E VALIDAZIONE DELLE UNITÀ DI SANGUE ED EMOCOMPONENTI </t>
  </si>
  <si>
    <t>SISTEMA ANALITICO PER IL DOSAGGIO DI IgE SPECIFICHE PER ALLERGENI ESTRATTIVI E/O MOLECOLARI MEDIANTE TECNOLOGIA MULTIPLEX PER ATTIVITA’ SPECIALISTICHE AD ALTA COMPLESSITA’ DEL LABORATORIO DI ALLERGOLOGIA DELL’AZIENDA AUSL DELLA ROMAGNA</t>
  </si>
  <si>
    <t>Valore complessivo sessennale a OFFERTO , IVA esclusa AUSL ROMAGNA + AUSL PIACENZA</t>
  </si>
  <si>
    <t>Valore complessivo sessennale OFFERTO IVA esclusa AUSL ROMAGNA</t>
  </si>
  <si>
    <t>Valore complessivo sessennale a OFFERTO, IVA esclusa AUSL PIACENZA €</t>
  </si>
  <si>
    <r>
      <t xml:space="preserve">Valore sessennale OFFERTO </t>
    </r>
    <r>
      <rPr>
        <b/>
        <sz val="4"/>
        <color rgb="FF000000"/>
        <rFont val="Tahoma"/>
        <family val="2"/>
      </rPr>
      <t>per beni sanitari/materiale di consumo</t>
    </r>
    <r>
      <rPr>
        <sz val="4"/>
        <color rgb="FF000000"/>
        <rFont val="Tahoma"/>
        <family val="2"/>
      </rPr>
      <t xml:space="preserve"> IVA esclusa </t>
    </r>
    <r>
      <rPr>
        <b/>
        <sz val="4"/>
        <color rgb="FF000000"/>
        <rFont val="Tahoma"/>
        <family val="2"/>
      </rPr>
      <t>AUSL ROMAGNA</t>
    </r>
  </si>
  <si>
    <r>
      <t xml:space="preserve">Valore sessennale OFFERTO </t>
    </r>
    <r>
      <rPr>
        <b/>
        <sz val="4"/>
        <color rgb="FF000000"/>
        <rFont val="Tahoma"/>
        <family val="2"/>
      </rPr>
      <t>per canoni noleggio e assistenza tecnica full risk,</t>
    </r>
    <r>
      <rPr>
        <sz val="4"/>
        <color rgb="FF000000"/>
        <rFont val="Tahoma"/>
        <family val="2"/>
      </rPr>
      <t xml:space="preserve"> IVA esclusa </t>
    </r>
    <r>
      <rPr>
        <b/>
        <sz val="4"/>
        <color rgb="FF000000"/>
        <rFont val="Tahoma"/>
        <family val="2"/>
      </rPr>
      <t>AUSL ROMAGNA</t>
    </r>
  </si>
  <si>
    <r>
      <t xml:space="preserve">Valore sessennaleOFFERTO per </t>
    </r>
    <r>
      <rPr>
        <b/>
        <sz val="4"/>
        <color rgb="FF000000"/>
        <rFont val="Tahoma"/>
        <family val="2"/>
      </rPr>
      <t>beni sanitari/materiale di consumo</t>
    </r>
    <r>
      <rPr>
        <sz val="4"/>
        <color rgb="FF000000"/>
        <rFont val="Tahoma"/>
        <family val="2"/>
      </rPr>
      <t xml:space="preserve"> IVA esclusa </t>
    </r>
    <r>
      <rPr>
        <b/>
        <sz val="4"/>
        <color rgb="FF000000"/>
        <rFont val="Tahoma"/>
        <family val="2"/>
      </rPr>
      <t>AUSL PIACENZA</t>
    </r>
  </si>
  <si>
    <r>
      <t xml:space="preserve">Valore sessennaleOFFERTO per </t>
    </r>
    <r>
      <rPr>
        <b/>
        <sz val="4"/>
        <color rgb="FF000000"/>
        <rFont val="Tahoma"/>
        <family val="2"/>
      </rPr>
      <t>canoni noleggio e assistenza tecnica full risk,</t>
    </r>
    <r>
      <rPr>
        <sz val="4"/>
        <color rgb="FF000000"/>
        <rFont val="Tahoma"/>
        <family val="2"/>
      </rPr>
      <t xml:space="preserve"> IVA esclusa </t>
    </r>
    <r>
      <rPr>
        <b/>
        <sz val="4"/>
        <color rgb="FF000000"/>
        <rFont val="Tahoma"/>
        <family val="2"/>
      </rPr>
      <t>AUSL PIACENZA</t>
    </r>
  </si>
  <si>
    <t xml:space="preserve">AGGIUDICATARIO </t>
  </si>
  <si>
    <t>BECTON, DICKINSON ITALIA S.P.A.</t>
  </si>
  <si>
    <t>DELCON S.R.L.</t>
  </si>
  <si>
    <t>RTI THERMO FISHER DIAGNOSTICS S.P.A. - EUROIMMUN ITALIA DIAGNOSTICA MEDICA - S.R.L. CON SIGLA EUROIMMUN ITALIA S.R.L. - ALIFAX S.R.L.</t>
  </si>
  <si>
    <t>BECKMAN COULTER S.R.L.</t>
  </si>
  <si>
    <t>RTI SIEMENS HEALTHCARE S.R.L. - RANDOX LABORATORIES LIMITED</t>
  </si>
  <si>
    <t>RTI ORTHO-CLINICAL DIAGNOSTICS ITALY S.R.L. - ROCHE DIAGNOSTICS S.P.A.</t>
  </si>
  <si>
    <t>GRIFOLS ITALIA S.P.A.</t>
  </si>
  <si>
    <t>DASIT SPA</t>
  </si>
  <si>
    <t>CIG</t>
  </si>
  <si>
    <t>SISTEMI DIAGNOSTICI FINALIZZATI ALL’ESECUZIONE DI TEST CON METODO NAT PER LA VALIDAZIONE DELLE UNITÀ DI SANGUE ED EMOCOMPONENTI. (4 anni)</t>
  </si>
  <si>
    <t>B17FA11C8D</t>
  </si>
  <si>
    <t>B17FA12D60</t>
  </si>
  <si>
    <t>B17FA13E33</t>
  </si>
  <si>
    <t>B17FA14F06</t>
  </si>
  <si>
    <t>B17FA160B1</t>
  </si>
  <si>
    <t>B17FA17184</t>
  </si>
  <si>
    <t>B17FA18257</t>
  </si>
  <si>
    <t>B17FA1932A</t>
  </si>
  <si>
    <t>B17FA1A3FD</t>
  </si>
  <si>
    <t>B17FA1B4D0</t>
  </si>
  <si>
    <t>ROCHE DIAGNOSTICS S.P.A.</t>
  </si>
  <si>
    <t>-</t>
  </si>
  <si>
    <t>TOTALE OFFERTO SESSENNALE (QUADRENNALE SOLO LOTTO 10)</t>
  </si>
  <si>
    <t>Base d'asta iva esclusa</t>
  </si>
  <si>
    <t>20.368.040,07</t>
  </si>
  <si>
    <t>937.200,00</t>
  </si>
  <si>
    <t>1.213.461,78</t>
  </si>
  <si>
    <t>2.714.700,00</t>
  </si>
  <si>
    <t>Importo a base d'asta iva esclusa</t>
  </si>
  <si>
    <t>TOTALE OFFERTO SESSENNALE QUOTA PARTE AUSL PIACENZA</t>
  </si>
  <si>
    <t xml:space="preserve">Totale opzioni Ausl Romagna </t>
  </si>
  <si>
    <t>PROSPETTO AGGIUDICAZIONE AUSL ROMAGNA</t>
  </si>
  <si>
    <t>PROSPETTO AGGIUDICAZIONE AUSL PIACENZA</t>
  </si>
  <si>
    <t xml:space="preserve">Totale opzioni Ausl Piacenza </t>
  </si>
  <si>
    <t>Valore opzioni Ausl della Romagna</t>
  </si>
  <si>
    <t>VALORE COMPLESSIVO DELL'APPALTO</t>
  </si>
  <si>
    <t xml:space="preserve">LOTTO 1 </t>
  </si>
  <si>
    <t xml:space="preserve"> BIOMERIEUX ITALIA SPA</t>
  </si>
  <si>
    <t>SCONTO %</t>
  </si>
  <si>
    <t>RELAB SRL</t>
  </si>
  <si>
    <t>ALIFAX SRL</t>
  </si>
  <si>
    <t xml:space="preserve">LIONDX S.R.L. </t>
  </si>
  <si>
    <t>A.D.A. SRL</t>
  </si>
  <si>
    <t>NOTE</t>
  </si>
  <si>
    <t>Treat Systems</t>
  </si>
  <si>
    <t>PERCENTUALI DI SCONTO DA LISTINO</t>
  </si>
  <si>
    <t xml:space="preserve">LOTTO 2 </t>
  </si>
  <si>
    <t>LOTTO 3</t>
  </si>
  <si>
    <t>LOTTO 4</t>
  </si>
  <si>
    <t>DITTE</t>
  </si>
  <si>
    <t>RTI</t>
  </si>
  <si>
    <t>DIASORIN ITALIA S.P.A.</t>
  </si>
  <si>
    <t xml:space="preserve"> ALIFAX S.R.L. </t>
  </si>
  <si>
    <t>SIEMENS HEALTHCARE S.R.L.</t>
  </si>
  <si>
    <t>LOTTO 6</t>
  </si>
  <si>
    <t xml:space="preserve"> THERMO FISHER DIAGNOSTICS S.P.A.</t>
  </si>
  <si>
    <t>ALIFAX S.R.L.</t>
  </si>
  <si>
    <t xml:space="preserve"> EUROIMMUN ITALIA SRL</t>
  </si>
  <si>
    <t>LOTTO 7</t>
  </si>
  <si>
    <t>LOTTO 8</t>
  </si>
  <si>
    <t xml:space="preserve"> SIEMENS HEALTHCARE S.R.L.</t>
  </si>
  <si>
    <t>RANDOX LABORATORIES LIMITED</t>
  </si>
  <si>
    <t>Sconto diverso per ogni prodotto da listino</t>
  </si>
  <si>
    <t>LOTTO  9</t>
  </si>
  <si>
    <t>ORTHO-CLINICAL DIAGNOSTICS ITALY S.R.L</t>
  </si>
  <si>
    <t>LOTTO  10</t>
  </si>
  <si>
    <t>AQ</t>
  </si>
  <si>
    <t>LOTTO  11</t>
  </si>
  <si>
    <t>sulla sola linea Microbiologia</t>
  </si>
  <si>
    <t>\\\\</t>
  </si>
  <si>
    <t>\\\</t>
  </si>
  <si>
    <t>TOTALE OFFERTO   QUOTA PARTE AUSL ROMAGNA</t>
  </si>
  <si>
    <t>TOTALE OFFERTO  QUOTA PARTE AUSL PIACENZA</t>
  </si>
  <si>
    <t xml:space="preserve">Totale Ausl Romagna </t>
  </si>
  <si>
    <t xml:space="preserve">Totale Ausl Piacenza </t>
  </si>
  <si>
    <t>TOTALE OFFERTO SESSENNALE   (QUADRENNALE SOLO LOTTO 10) 
QUOTA PARTE AUSL ROMAGNA</t>
  </si>
  <si>
    <t>RTI BIOMERIEUX ITALIA SPA - RELAB S.R.L. - ALIFAX S.R.L. - LIONDX S.R.L. - A.D.A. SOCIETA' A RESPONSABILITA' LIMITATA (IN FORMA ABBREVIATA A.D.A. S.R.L.) - BECKMAN COULTER S.R.L.</t>
  </si>
  <si>
    <t>RTI SIEMENS HEALTHCARE S.R.L. - ALIFAX S.R.L. - DIASORIN ITALIA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</si>
</sst>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4"/>
      <color rgb="FF000000"/>
      <name val="Arial"/>
      <family val="2"/>
    </font>
    <font>
      <b/>
      <sz val="4"/>
      <color rgb="FF000000"/>
      <name val="Tahoma"/>
      <family val="2"/>
    </font>
    <font>
      <sz val="4"/>
      <color rgb="FF000000"/>
      <name val="Tahoma"/>
      <family val="2"/>
    </font>
    <font>
      <sz val="4"/>
      <color rgb="FF000000"/>
      <name val="Arial"/>
      <family val="2"/>
    </font>
    <font>
      <sz val="4"/>
      <color rgb="FF000000"/>
      <name val="Calibri"/>
      <family val="2"/>
    </font>
    <font>
      <b/>
      <sz val="4"/>
      <color rgb="FF000000"/>
      <name val="Calibri"/>
      <family val="2"/>
    </font>
    <font>
      <sz val="4"/>
      <name val="Arial"/>
      <family val="2"/>
    </font>
    <font>
      <b/>
      <sz val="11"/>
      <color theme="1"/>
      <name val="Aptos Narrow"/>
      <family val="2"/>
      <scheme val="minor"/>
    </font>
    <font>
      <sz val="4"/>
      <color theme="1"/>
      <name val="Aptos Narrow"/>
      <family val="2"/>
      <scheme val="minor"/>
    </font>
    <font>
      <sz val="4"/>
      <color theme="1"/>
      <name val="Times New Roman"/>
      <family val="1"/>
    </font>
    <font>
      <u/>
      <sz val="11"/>
      <color theme="10"/>
      <name val="Aptos Narrow"/>
      <family val="2"/>
      <scheme val="minor"/>
    </font>
    <font>
      <b/>
      <sz val="4"/>
      <name val="Arial"/>
      <family val="2"/>
    </font>
    <font>
      <sz val="4"/>
      <name val="Calibri"/>
      <family val="2"/>
    </font>
    <font>
      <sz val="4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1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0" fontId="1" fillId="0" borderId="0" xfId="0" applyFont="1"/>
    <xf numFmtId="4" fontId="7" fillId="0" borderId="3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right" vertical="center"/>
    </xf>
    <xf numFmtId="4" fontId="4" fillId="3" borderId="3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0" fillId="3" borderId="0" xfId="0" applyFill="1"/>
    <xf numFmtId="0" fontId="2" fillId="3" borderId="6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horizontal="justify" vertical="center" wrapText="1"/>
    </xf>
    <xf numFmtId="49" fontId="6" fillId="0" borderId="6" xfId="0" applyNumberFormat="1" applyFont="1" applyBorder="1" applyAlignment="1">
      <alignment wrapText="1"/>
    </xf>
    <xf numFmtId="0" fontId="4" fillId="2" borderId="6" xfId="0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Alignment="1">
      <alignment horizontal="right" vertical="center"/>
    </xf>
    <xf numFmtId="4" fontId="6" fillId="2" borderId="0" xfId="0" applyNumberFormat="1" applyFont="1" applyFill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 wrapText="1"/>
    </xf>
    <xf numFmtId="4" fontId="6" fillId="0" borderId="4" xfId="0" applyNumberFormat="1" applyFont="1" applyBorder="1" applyAlignment="1">
      <alignment wrapText="1"/>
    </xf>
    <xf numFmtId="4" fontId="6" fillId="0" borderId="3" xfId="0" applyNumberFormat="1" applyFont="1" applyBorder="1" applyAlignment="1">
      <alignment wrapText="1"/>
    </xf>
    <xf numFmtId="0" fontId="10" fillId="0" borderId="0" xfId="0" applyFont="1"/>
    <xf numFmtId="0" fontId="11" fillId="0" borderId="0" xfId="0" applyFont="1"/>
    <xf numFmtId="0" fontId="10" fillId="3" borderId="0" xfId="0" applyFont="1" applyFill="1"/>
    <xf numFmtId="4" fontId="3" fillId="0" borderId="6" xfId="0" applyNumberFormat="1" applyFont="1" applyBorder="1" applyAlignment="1">
      <alignment wrapText="1"/>
    </xf>
    <xf numFmtId="4" fontId="3" fillId="0" borderId="3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horizontal="right" wrapText="1"/>
    </xf>
    <xf numFmtId="49" fontId="3" fillId="0" borderId="5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3" fillId="2" borderId="17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/>
    </xf>
    <xf numFmtId="4" fontId="3" fillId="3" borderId="6" xfId="0" applyNumberFormat="1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0" fillId="0" borderId="9" xfId="0" applyBorder="1"/>
    <xf numFmtId="9" fontId="0" fillId="0" borderId="9" xfId="0" applyNumberFormat="1" applyBorder="1" applyAlignment="1">
      <alignment wrapText="1"/>
    </xf>
    <xf numFmtId="0" fontId="9" fillId="0" borderId="9" xfId="0" applyFont="1" applyBorder="1"/>
    <xf numFmtId="0" fontId="9" fillId="0" borderId="21" xfId="0" applyFont="1" applyBorder="1"/>
    <xf numFmtId="0" fontId="9" fillId="0" borderId="10" xfId="0" applyFont="1" applyBorder="1"/>
    <xf numFmtId="10" fontId="0" fillId="0" borderId="9" xfId="0" applyNumberFormat="1" applyBorder="1" applyAlignment="1">
      <alignment wrapText="1"/>
    </xf>
    <xf numFmtId="4" fontId="6" fillId="0" borderId="6" xfId="0" applyNumberFormat="1" applyFont="1" applyBorder="1" applyAlignment="1">
      <alignment horizontal="right" vertical="center"/>
    </xf>
    <xf numFmtId="4" fontId="10" fillId="0" borderId="0" xfId="0" applyNumberFormat="1" applyFont="1"/>
    <xf numFmtId="4" fontId="12" fillId="2" borderId="3" xfId="1" applyNumberFormat="1" applyFill="1" applyBorder="1" applyAlignment="1">
      <alignment horizontal="right" vertical="center" wrapText="1"/>
    </xf>
    <xf numFmtId="0" fontId="12" fillId="2" borderId="3" xfId="1" applyFill="1" applyBorder="1" applyAlignment="1">
      <alignment horizontal="right" vertical="center" wrapText="1"/>
    </xf>
    <xf numFmtId="4" fontId="10" fillId="0" borderId="22" xfId="0" applyNumberFormat="1" applyFont="1" applyBorder="1"/>
    <xf numFmtId="0" fontId="13" fillId="3" borderId="2" xfId="0" applyFont="1" applyFill="1" applyBorder="1" applyAlignment="1">
      <alignment horizontal="center" vertical="center" wrapText="1"/>
    </xf>
    <xf numFmtId="49" fontId="14" fillId="0" borderId="6" xfId="0" applyNumberFormat="1" applyFont="1" applyBorder="1" applyAlignment="1">
      <alignment wrapText="1"/>
    </xf>
    <xf numFmtId="49" fontId="14" fillId="0" borderId="2" xfId="0" applyNumberFormat="1" applyFont="1" applyBorder="1" applyAlignment="1">
      <alignment wrapText="1"/>
    </xf>
    <xf numFmtId="0" fontId="13" fillId="3" borderId="0" xfId="0" applyFont="1" applyFill="1" applyAlignment="1">
      <alignment horizontal="justify" vertical="center" wrapText="1"/>
    </xf>
    <xf numFmtId="0" fontId="15" fillId="3" borderId="0" xfId="0" applyFont="1" applyFill="1"/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" fontId="4" fillId="2" borderId="2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16" fillId="0" borderId="0" xfId="0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EFC43-4211-4057-80A6-B1EA6A879E19}">
  <dimension ref="A1:Y16"/>
  <sheetViews>
    <sheetView topLeftCell="N1" zoomScale="205" zoomScaleNormal="205" workbookViewId="0">
      <pane ySplit="1" topLeftCell="A10" activePane="bottomLeft" state="frozen"/>
      <selection pane="bottomLeft" activeCell="D1" sqref="D1:D1048576"/>
    </sheetView>
  </sheetViews>
  <sheetFormatPr defaultColWidth="14" defaultRowHeight="6.6" x14ac:dyDescent="0.15"/>
  <cols>
    <col min="1" max="1" width="14" style="36"/>
    <col min="2" max="2" width="14" style="36" hidden="1" customWidth="1"/>
    <col min="3" max="3" width="14" style="38" customWidth="1"/>
    <col min="4" max="4" width="14" style="73" customWidth="1"/>
    <col min="5" max="5" width="11.21875" style="38" customWidth="1"/>
    <col min="6" max="6" width="14.33203125" style="36" customWidth="1"/>
    <col min="7" max="22" width="14" style="36" customWidth="1"/>
    <col min="23" max="16384" width="14" style="36"/>
  </cols>
  <sheetData>
    <row r="1" spans="1:25" ht="52.8" customHeight="1" thickBot="1" x14ac:dyDescent="0.2">
      <c r="A1" s="26" t="s">
        <v>0</v>
      </c>
      <c r="B1" s="26" t="s">
        <v>45</v>
      </c>
      <c r="C1" s="27" t="s">
        <v>1</v>
      </c>
      <c r="D1" s="69" t="s">
        <v>36</v>
      </c>
      <c r="E1" s="27" t="s">
        <v>65</v>
      </c>
      <c r="F1" s="1" t="s">
        <v>29</v>
      </c>
      <c r="G1" s="2" t="s">
        <v>30</v>
      </c>
      <c r="H1" s="28" t="s">
        <v>31</v>
      </c>
      <c r="I1" s="4" t="s">
        <v>32</v>
      </c>
      <c r="J1" s="4" t="s">
        <v>33</v>
      </c>
      <c r="K1" s="4" t="s">
        <v>34</v>
      </c>
      <c r="L1" s="4" t="s">
        <v>35</v>
      </c>
      <c r="M1" s="29" t="s">
        <v>3</v>
      </c>
      <c r="N1" s="29" t="s">
        <v>4</v>
      </c>
      <c r="O1" s="29" t="s">
        <v>5</v>
      </c>
      <c r="P1" s="29" t="s">
        <v>6</v>
      </c>
      <c r="Q1" s="29" t="s">
        <v>7</v>
      </c>
      <c r="R1" s="29" t="s">
        <v>8</v>
      </c>
      <c r="S1" s="29" t="s">
        <v>9</v>
      </c>
      <c r="T1" s="29" t="s">
        <v>10</v>
      </c>
      <c r="U1" s="4" t="s">
        <v>11</v>
      </c>
      <c r="V1" s="4" t="s">
        <v>11</v>
      </c>
      <c r="W1" s="29" t="s">
        <v>14</v>
      </c>
      <c r="X1" s="4" t="s">
        <v>15</v>
      </c>
      <c r="Y1" s="29" t="s">
        <v>16</v>
      </c>
    </row>
    <row r="2" spans="1:25" ht="44.4" customHeight="1" thickBot="1" x14ac:dyDescent="0.2">
      <c r="A2" s="6">
        <v>1</v>
      </c>
      <c r="B2" s="21" t="s">
        <v>47</v>
      </c>
      <c r="C2" s="20" t="s">
        <v>17</v>
      </c>
      <c r="D2" s="70" t="s">
        <v>113</v>
      </c>
      <c r="E2" s="35">
        <v>20368040.07</v>
      </c>
      <c r="F2" s="7">
        <f>G2+H2</f>
        <v>19918908.780000001</v>
      </c>
      <c r="G2" s="7">
        <v>15507071.58</v>
      </c>
      <c r="H2" s="7">
        <v>4411837.1999999993</v>
      </c>
      <c r="I2" s="16">
        <v>9337511.5800000001</v>
      </c>
      <c r="J2" s="8">
        <v>6169560</v>
      </c>
      <c r="K2" s="8">
        <v>3214597.1999999997</v>
      </c>
      <c r="L2" s="8">
        <v>1197240</v>
      </c>
      <c r="M2" s="8">
        <v>7784020.04</v>
      </c>
      <c r="N2" s="8">
        <v>2400000</v>
      </c>
      <c r="O2" s="8">
        <v>4670412.0199999996</v>
      </c>
      <c r="P2" s="8">
        <v>1440000</v>
      </c>
      <c r="Q2" s="8">
        <v>1946005.01</v>
      </c>
      <c r="R2" s="8">
        <v>600000</v>
      </c>
      <c r="S2" s="8">
        <v>7005618.0300000003</v>
      </c>
      <c r="T2" s="8">
        <v>2160000</v>
      </c>
      <c r="U2" s="8">
        <v>11676030.050000001</v>
      </c>
      <c r="V2" s="8">
        <v>3600000</v>
      </c>
      <c r="W2" s="8">
        <v>18681648.079999998</v>
      </c>
      <c r="X2" s="8">
        <v>5760000</v>
      </c>
      <c r="Y2" s="9">
        <f t="shared" ref="Y2:Y10" si="0">SUM(I2:X2)</f>
        <v>87642642.010000005</v>
      </c>
    </row>
    <row r="3" spans="1:25" ht="34.799999999999997" customHeight="1" thickBot="1" x14ac:dyDescent="0.2">
      <c r="A3" s="6">
        <v>2</v>
      </c>
      <c r="B3" s="21" t="s">
        <v>48</v>
      </c>
      <c r="C3" s="20" t="s">
        <v>18</v>
      </c>
      <c r="D3" s="70" t="s">
        <v>37</v>
      </c>
      <c r="E3" s="35">
        <v>937200</v>
      </c>
      <c r="F3" s="7">
        <v>850206</v>
      </c>
      <c r="G3" s="7">
        <v>616692</v>
      </c>
      <c r="H3" s="7">
        <v>233514</v>
      </c>
      <c r="I3" s="16">
        <v>465792</v>
      </c>
      <c r="J3" s="8">
        <v>150900</v>
      </c>
      <c r="K3" s="8">
        <v>126114</v>
      </c>
      <c r="L3" s="8">
        <v>107400</v>
      </c>
      <c r="M3" s="8">
        <v>351450</v>
      </c>
      <c r="N3" s="8">
        <v>117150</v>
      </c>
      <c r="O3" s="8">
        <v>210870</v>
      </c>
      <c r="P3" s="8">
        <v>70290</v>
      </c>
      <c r="Q3" s="8">
        <v>87862.5</v>
      </c>
      <c r="R3" s="8">
        <v>29287.5</v>
      </c>
      <c r="S3" s="8">
        <v>316305</v>
      </c>
      <c r="T3" s="8">
        <v>105435</v>
      </c>
      <c r="U3" s="8">
        <v>527175</v>
      </c>
      <c r="V3" s="8">
        <v>175725</v>
      </c>
      <c r="W3" s="8">
        <v>843480</v>
      </c>
      <c r="X3" s="8">
        <v>281160</v>
      </c>
      <c r="Y3" s="9">
        <f t="shared" si="0"/>
        <v>3966396</v>
      </c>
    </row>
    <row r="4" spans="1:25" ht="31.8" customHeight="1" thickBot="1" x14ac:dyDescent="0.2">
      <c r="A4" s="6">
        <v>3</v>
      </c>
      <c r="B4" s="21" t="s">
        <v>49</v>
      </c>
      <c r="C4" s="20" t="s">
        <v>19</v>
      </c>
      <c r="D4" s="70" t="s">
        <v>38</v>
      </c>
      <c r="E4" s="35">
        <v>1213461.78</v>
      </c>
      <c r="F4" s="7">
        <f>G4+H4</f>
        <v>881653.2</v>
      </c>
      <c r="G4" s="7">
        <v>733280.76</v>
      </c>
      <c r="H4" s="7">
        <v>148372.44</v>
      </c>
      <c r="I4" s="8">
        <v>515420.76</v>
      </c>
      <c r="J4" s="8">
        <v>217860</v>
      </c>
      <c r="K4" s="8">
        <v>84772.44</v>
      </c>
      <c r="L4" s="8">
        <v>63600</v>
      </c>
      <c r="M4" s="8">
        <v>486285.39</v>
      </c>
      <c r="N4" s="8">
        <v>120445.5</v>
      </c>
      <c r="O4" s="8">
        <v>291771.23</v>
      </c>
      <c r="P4" s="8">
        <v>72267.3</v>
      </c>
      <c r="Q4" s="8">
        <v>121571.35</v>
      </c>
      <c r="R4" s="8">
        <v>30111.38</v>
      </c>
      <c r="S4" s="8">
        <v>437656.85</v>
      </c>
      <c r="T4" s="8">
        <v>108400.95</v>
      </c>
      <c r="U4" s="8">
        <v>729428.09</v>
      </c>
      <c r="V4" s="8">
        <v>180668.25</v>
      </c>
      <c r="W4" s="8">
        <v>1167084.94</v>
      </c>
      <c r="X4" s="8">
        <v>289069.2</v>
      </c>
      <c r="Y4" s="9">
        <f t="shared" si="0"/>
        <v>4916413.63</v>
      </c>
    </row>
    <row r="5" spans="1:25" ht="40.200000000000003" customHeight="1" thickBot="1" x14ac:dyDescent="0.2">
      <c r="A5" s="6">
        <v>4</v>
      </c>
      <c r="B5" s="21" t="s">
        <v>50</v>
      </c>
      <c r="C5" s="20" t="s">
        <v>20</v>
      </c>
      <c r="D5" s="71" t="s">
        <v>114</v>
      </c>
      <c r="E5" s="34">
        <v>8331863.4900000002</v>
      </c>
      <c r="F5" s="7">
        <f>G5+H5</f>
        <v>8250000</v>
      </c>
      <c r="G5" s="7">
        <v>8250000</v>
      </c>
      <c r="H5" s="10">
        <v>0</v>
      </c>
      <c r="I5" s="8">
        <v>7187532</v>
      </c>
      <c r="J5" s="8">
        <v>1062468</v>
      </c>
      <c r="K5" s="10">
        <v>0</v>
      </c>
      <c r="L5" s="10">
        <v>0</v>
      </c>
      <c r="M5" s="8">
        <v>4165931.75</v>
      </c>
      <c r="N5" s="10">
        <v>0</v>
      </c>
      <c r="O5" s="8">
        <v>2499559.0499999998</v>
      </c>
      <c r="P5" s="10">
        <v>0</v>
      </c>
      <c r="Q5" s="8">
        <v>1041482.94</v>
      </c>
      <c r="R5" s="10">
        <v>0</v>
      </c>
      <c r="S5" s="8">
        <v>3749338.57</v>
      </c>
      <c r="T5" s="10" t="s">
        <v>21</v>
      </c>
      <c r="U5" s="8">
        <v>6248897.6200000001</v>
      </c>
      <c r="V5" s="10" t="s">
        <v>22</v>
      </c>
      <c r="W5" s="8">
        <v>9998236.1899999995</v>
      </c>
      <c r="X5" s="10" t="s">
        <v>23</v>
      </c>
      <c r="Y5" s="9">
        <f t="shared" si="0"/>
        <v>35953446.119999997</v>
      </c>
    </row>
    <row r="6" spans="1:25" ht="40.200000000000003" customHeight="1" thickBot="1" x14ac:dyDescent="0.2">
      <c r="A6" s="6">
        <v>5</v>
      </c>
      <c r="B6" s="21"/>
      <c r="C6" s="20"/>
      <c r="D6" s="71"/>
      <c r="E6" s="7">
        <v>1597500</v>
      </c>
      <c r="G6" s="66" t="s">
        <v>106</v>
      </c>
      <c r="H6" s="67" t="s">
        <v>107</v>
      </c>
      <c r="I6" s="8"/>
      <c r="J6" s="8"/>
      <c r="K6" s="10"/>
      <c r="L6" s="10"/>
      <c r="M6" s="8">
        <v>798750</v>
      </c>
      <c r="N6" s="10"/>
      <c r="O6" s="8">
        <v>479250</v>
      </c>
      <c r="P6" s="10"/>
      <c r="Q6" s="8">
        <v>199687.5</v>
      </c>
      <c r="R6" s="10"/>
      <c r="S6" s="8">
        <v>718875</v>
      </c>
      <c r="T6" s="8"/>
      <c r="U6" s="8">
        <v>1198125</v>
      </c>
      <c r="V6" s="10"/>
      <c r="W6" s="8">
        <v>1917000</v>
      </c>
      <c r="X6" s="10"/>
      <c r="Y6" s="9"/>
    </row>
    <row r="7" spans="1:25" ht="45.6" customHeight="1" thickBot="1" x14ac:dyDescent="0.2">
      <c r="A7" s="6">
        <v>6</v>
      </c>
      <c r="B7" s="21" t="s">
        <v>51</v>
      </c>
      <c r="C7" s="20" t="s">
        <v>24</v>
      </c>
      <c r="D7" s="70" t="s">
        <v>39</v>
      </c>
      <c r="E7" s="35">
        <v>8946000</v>
      </c>
      <c r="F7" s="7">
        <f>G7+H7</f>
        <v>8936365.5</v>
      </c>
      <c r="G7" s="7">
        <v>8936365.5</v>
      </c>
      <c r="H7" s="10">
        <v>0</v>
      </c>
      <c r="I7" s="8">
        <v>8120365.5</v>
      </c>
      <c r="J7" s="8">
        <v>816000</v>
      </c>
      <c r="K7" s="10">
        <v>0</v>
      </c>
      <c r="L7" s="10">
        <v>0</v>
      </c>
      <c r="M7" s="8">
        <v>4473000</v>
      </c>
      <c r="N7" s="10">
        <v>0</v>
      </c>
      <c r="O7" s="8">
        <v>2683800</v>
      </c>
      <c r="P7" s="10">
        <v>0</v>
      </c>
      <c r="Q7" s="8">
        <v>1118250</v>
      </c>
      <c r="R7" s="10">
        <v>0</v>
      </c>
      <c r="S7" s="8">
        <v>4025700</v>
      </c>
      <c r="T7" s="10" t="s">
        <v>21</v>
      </c>
      <c r="U7" s="8">
        <v>6709500</v>
      </c>
      <c r="V7" s="10" t="s">
        <v>22</v>
      </c>
      <c r="W7" s="8">
        <v>10735200</v>
      </c>
      <c r="X7" s="10" t="s">
        <v>23</v>
      </c>
      <c r="Y7" s="9">
        <f t="shared" si="0"/>
        <v>38681815.5</v>
      </c>
    </row>
    <row r="8" spans="1:25" ht="18" customHeight="1" thickBot="1" x14ac:dyDescent="0.2">
      <c r="A8" s="6">
        <v>7</v>
      </c>
      <c r="B8" s="21" t="s">
        <v>52</v>
      </c>
      <c r="C8" s="20" t="s">
        <v>25</v>
      </c>
      <c r="D8" s="71" t="s">
        <v>40</v>
      </c>
      <c r="E8" s="34">
        <v>2714700</v>
      </c>
      <c r="F8" s="7">
        <f t="shared" ref="F8:F14" si="1">G8+H8</f>
        <v>2412966</v>
      </c>
      <c r="G8" s="7">
        <v>1841916</v>
      </c>
      <c r="H8" s="7">
        <v>571050</v>
      </c>
      <c r="I8" s="8">
        <v>1703316</v>
      </c>
      <c r="J8" s="8">
        <v>138600</v>
      </c>
      <c r="K8" s="8">
        <v>475650</v>
      </c>
      <c r="L8" s="8">
        <v>95400</v>
      </c>
      <c r="M8" s="8">
        <v>1054350</v>
      </c>
      <c r="N8" s="8">
        <v>303000</v>
      </c>
      <c r="O8" s="8">
        <v>632610</v>
      </c>
      <c r="P8" s="8">
        <v>181800</v>
      </c>
      <c r="Q8" s="8">
        <v>263587.5</v>
      </c>
      <c r="R8" s="8">
        <v>75750</v>
      </c>
      <c r="S8" s="8">
        <v>948915</v>
      </c>
      <c r="T8" s="8">
        <v>272700</v>
      </c>
      <c r="U8" s="8">
        <v>1581525</v>
      </c>
      <c r="V8" s="8">
        <v>454500</v>
      </c>
      <c r="W8" s="8">
        <v>2530440</v>
      </c>
      <c r="X8" s="8">
        <v>727200</v>
      </c>
      <c r="Y8" s="9">
        <f t="shared" si="0"/>
        <v>11439343.5</v>
      </c>
    </row>
    <row r="9" spans="1:25" ht="37.799999999999997" customHeight="1" thickBot="1" x14ac:dyDescent="0.2">
      <c r="A9" s="6">
        <v>8</v>
      </c>
      <c r="B9" s="21" t="s">
        <v>53</v>
      </c>
      <c r="C9" s="20" t="s">
        <v>26</v>
      </c>
      <c r="D9" s="70" t="s">
        <v>41</v>
      </c>
      <c r="E9" s="35">
        <v>1182150</v>
      </c>
      <c r="F9" s="7">
        <f t="shared" si="1"/>
        <v>1148421.72</v>
      </c>
      <c r="G9" s="7">
        <v>1148421.72</v>
      </c>
      <c r="H9" s="10">
        <v>0</v>
      </c>
      <c r="I9" s="8">
        <v>908421.72</v>
      </c>
      <c r="J9" s="8">
        <v>240000</v>
      </c>
      <c r="K9" s="10">
        <v>0</v>
      </c>
      <c r="L9" s="10">
        <v>0</v>
      </c>
      <c r="M9" s="8">
        <v>591075</v>
      </c>
      <c r="N9" s="10">
        <v>0</v>
      </c>
      <c r="O9" s="8">
        <v>354645</v>
      </c>
      <c r="P9" s="10">
        <v>0</v>
      </c>
      <c r="Q9" s="8">
        <v>147768.75</v>
      </c>
      <c r="R9" s="10">
        <v>0</v>
      </c>
      <c r="S9" s="8">
        <v>531967.5</v>
      </c>
      <c r="T9" s="10" t="s">
        <v>21</v>
      </c>
      <c r="U9" s="8">
        <v>886612.5</v>
      </c>
      <c r="V9" s="10" t="s">
        <v>22</v>
      </c>
      <c r="W9" s="8">
        <v>1418580</v>
      </c>
      <c r="X9" s="10" t="s">
        <v>23</v>
      </c>
      <c r="Y9" s="9">
        <f t="shared" si="0"/>
        <v>5079070.47</v>
      </c>
    </row>
    <row r="10" spans="1:25" ht="41.4" customHeight="1" thickBot="1" x14ac:dyDescent="0.2">
      <c r="A10" s="6">
        <v>9</v>
      </c>
      <c r="B10" s="21" t="s">
        <v>54</v>
      </c>
      <c r="C10" s="20" t="s">
        <v>27</v>
      </c>
      <c r="D10" s="70" t="s">
        <v>42</v>
      </c>
      <c r="E10" s="35">
        <v>5041738.5</v>
      </c>
      <c r="F10" s="7">
        <f t="shared" si="1"/>
        <v>4794386.0099091996</v>
      </c>
      <c r="G10" s="7">
        <v>4794386.0099091996</v>
      </c>
      <c r="H10" s="10">
        <v>0</v>
      </c>
      <c r="I10" s="8">
        <v>3149785.9999091998</v>
      </c>
      <c r="J10" s="8">
        <v>1644600.0099999998</v>
      </c>
      <c r="K10" s="10">
        <v>0</v>
      </c>
      <c r="L10" s="10">
        <v>0</v>
      </c>
      <c r="M10" s="8">
        <v>2520869.25</v>
      </c>
      <c r="N10" s="10">
        <v>0</v>
      </c>
      <c r="O10" s="8">
        <v>1512521.55</v>
      </c>
      <c r="P10" s="10">
        <v>0</v>
      </c>
      <c r="Q10" s="8">
        <v>630217.31000000006</v>
      </c>
      <c r="R10" s="10">
        <v>0</v>
      </c>
      <c r="S10" s="8">
        <v>2268782.3199999998</v>
      </c>
      <c r="T10" s="10" t="s">
        <v>21</v>
      </c>
      <c r="U10" s="8">
        <v>3781303.87</v>
      </c>
      <c r="V10" s="10" t="s">
        <v>22</v>
      </c>
      <c r="W10" s="8">
        <v>6050086.2000000002</v>
      </c>
      <c r="X10" s="10" t="s">
        <v>23</v>
      </c>
      <c r="Y10" s="9">
        <f t="shared" si="0"/>
        <v>21558166.509909201</v>
      </c>
    </row>
    <row r="11" spans="1:25" ht="27" customHeight="1" thickBot="1" x14ac:dyDescent="0.2">
      <c r="A11" s="76">
        <v>10</v>
      </c>
      <c r="B11" s="78" t="s">
        <v>55</v>
      </c>
      <c r="C11" s="80" t="s">
        <v>46</v>
      </c>
      <c r="D11" s="70" t="s">
        <v>43</v>
      </c>
      <c r="E11" s="82">
        <v>3207746.47</v>
      </c>
      <c r="F11" s="7">
        <f t="shared" si="1"/>
        <v>2702000</v>
      </c>
      <c r="G11" s="7">
        <v>2702000</v>
      </c>
      <c r="H11" s="10">
        <v>0</v>
      </c>
      <c r="I11" s="8">
        <v>1406000</v>
      </c>
      <c r="J11" s="8">
        <v>1296000</v>
      </c>
      <c r="K11" s="10">
        <v>0</v>
      </c>
      <c r="L11" s="10">
        <v>0</v>
      </c>
      <c r="M11" s="10">
        <v>0</v>
      </c>
      <c r="N11" s="10">
        <v>0</v>
      </c>
      <c r="O11" s="74">
        <v>641549.29</v>
      </c>
      <c r="P11" s="10">
        <v>0</v>
      </c>
      <c r="Q11" s="74">
        <v>400968.31</v>
      </c>
      <c r="R11" s="10">
        <v>0</v>
      </c>
      <c r="S11" s="74">
        <v>962323.94</v>
      </c>
      <c r="T11" s="10" t="s">
        <v>21</v>
      </c>
      <c r="U11" s="74">
        <v>1603873.24</v>
      </c>
      <c r="V11" s="10" t="s">
        <v>22</v>
      </c>
      <c r="W11" s="74">
        <v>2566197.1800000002</v>
      </c>
      <c r="X11" s="10" t="s">
        <v>23</v>
      </c>
      <c r="Y11" s="9">
        <f>SUM(I11:M11)+O11+Q11+S11+U11+W11</f>
        <v>8876911.9600000009</v>
      </c>
    </row>
    <row r="12" spans="1:25" ht="25.95" customHeight="1" thickBot="1" x14ac:dyDescent="0.2">
      <c r="A12" s="77"/>
      <c r="B12" s="79"/>
      <c r="C12" s="81"/>
      <c r="D12" s="70" t="s">
        <v>57</v>
      </c>
      <c r="E12" s="83"/>
      <c r="F12" s="7">
        <f t="shared" si="1"/>
        <v>2182518.7199999997</v>
      </c>
      <c r="G12" s="7">
        <v>2182518.7199999997</v>
      </c>
      <c r="H12" s="10">
        <v>0</v>
      </c>
      <c r="I12" s="8">
        <v>1703118.72</v>
      </c>
      <c r="J12" s="8">
        <v>479400</v>
      </c>
      <c r="K12" s="10">
        <v>0</v>
      </c>
      <c r="L12" s="10">
        <v>0</v>
      </c>
      <c r="M12" s="22">
        <v>0</v>
      </c>
      <c r="N12" s="10">
        <v>0</v>
      </c>
      <c r="O12" s="75"/>
      <c r="P12" s="10">
        <v>0</v>
      </c>
      <c r="Q12" s="75"/>
      <c r="R12" s="10">
        <v>0</v>
      </c>
      <c r="S12" s="75"/>
      <c r="T12" s="10" t="s">
        <v>58</v>
      </c>
      <c r="U12" s="75"/>
      <c r="V12" s="10" t="s">
        <v>58</v>
      </c>
      <c r="W12" s="75"/>
      <c r="X12" s="10" t="s">
        <v>58</v>
      </c>
      <c r="Y12" s="9">
        <f>SUM(I12:J12)+O11+Q11+S11+U11+W11</f>
        <v>8357430.6799999997</v>
      </c>
    </row>
    <row r="13" spans="1:25" ht="60" thickBot="1" x14ac:dyDescent="0.2">
      <c r="A13" s="6">
        <v>11</v>
      </c>
      <c r="B13" s="21" t="s">
        <v>56</v>
      </c>
      <c r="C13" s="20" t="s">
        <v>28</v>
      </c>
      <c r="D13" s="70" t="s">
        <v>44</v>
      </c>
      <c r="E13" s="35">
        <v>180000</v>
      </c>
      <c r="F13" s="7">
        <f t="shared" si="1"/>
        <v>145200</v>
      </c>
      <c r="G13" s="7">
        <v>145200</v>
      </c>
      <c r="H13" s="10">
        <v>0</v>
      </c>
      <c r="I13" s="8">
        <v>134400</v>
      </c>
      <c r="J13" s="8">
        <v>10800</v>
      </c>
      <c r="K13" s="10">
        <v>0</v>
      </c>
      <c r="L13" s="10">
        <v>0</v>
      </c>
      <c r="M13" s="11">
        <v>90000</v>
      </c>
      <c r="N13" s="10">
        <v>0</v>
      </c>
      <c r="O13" s="8">
        <v>54000</v>
      </c>
      <c r="P13" s="10">
        <v>0</v>
      </c>
      <c r="Q13" s="8">
        <v>22500</v>
      </c>
      <c r="R13" s="10">
        <v>0</v>
      </c>
      <c r="S13" s="8">
        <v>81000</v>
      </c>
      <c r="T13" s="10" t="s">
        <v>21</v>
      </c>
      <c r="U13" s="8">
        <v>135000</v>
      </c>
      <c r="V13" s="10" t="s">
        <v>22</v>
      </c>
      <c r="W13" s="8">
        <v>216000</v>
      </c>
      <c r="X13" s="10" t="s">
        <v>23</v>
      </c>
      <c r="Y13" s="9">
        <f>SUM(I13:X13)</f>
        <v>743700</v>
      </c>
    </row>
    <row r="14" spans="1:25" ht="27" thickBot="1" x14ac:dyDescent="0.2">
      <c r="A14" s="37"/>
      <c r="B14" s="37"/>
      <c r="C14" s="19" t="s">
        <v>59</v>
      </c>
      <c r="D14" s="72"/>
      <c r="E14" s="24">
        <f>SUM(E2:E13)</f>
        <v>53720400.310000002</v>
      </c>
      <c r="F14" s="24">
        <f t="shared" si="1"/>
        <v>52222625.929909199</v>
      </c>
      <c r="G14" s="13">
        <f t="shared" ref="G14:Y14" si="2">SUM(G2:G13)</f>
        <v>46857852.289909199</v>
      </c>
      <c r="H14" s="13">
        <f t="shared" si="2"/>
        <v>5364773.6399999997</v>
      </c>
      <c r="I14" s="13">
        <f t="shared" si="2"/>
        <v>34631664.279909201</v>
      </c>
      <c r="J14" s="13">
        <f t="shared" si="2"/>
        <v>12226188.01</v>
      </c>
      <c r="K14" s="9">
        <f t="shared" si="2"/>
        <v>3901133.6399999997</v>
      </c>
      <c r="L14" s="9">
        <f t="shared" si="2"/>
        <v>1463640</v>
      </c>
      <c r="M14" s="14">
        <f t="shared" si="2"/>
        <v>22315731.43</v>
      </c>
      <c r="N14" s="9">
        <f t="shared" si="2"/>
        <v>2940595.5</v>
      </c>
      <c r="O14" s="15">
        <f t="shared" si="2"/>
        <v>14030988.140000001</v>
      </c>
      <c r="P14" s="15">
        <f t="shared" si="2"/>
        <v>1764357.3</v>
      </c>
      <c r="Q14" s="9">
        <f t="shared" si="2"/>
        <v>5979901.169999999</v>
      </c>
      <c r="R14" s="9">
        <f t="shared" si="2"/>
        <v>735148.88</v>
      </c>
      <c r="S14" s="9">
        <f t="shared" si="2"/>
        <v>21046482.210000001</v>
      </c>
      <c r="T14" s="9">
        <f t="shared" si="2"/>
        <v>2646535.9500000002</v>
      </c>
      <c r="U14" s="9">
        <f t="shared" si="2"/>
        <v>35077470.370000005</v>
      </c>
      <c r="V14" s="9">
        <f t="shared" si="2"/>
        <v>4410893.25</v>
      </c>
      <c r="W14" s="9">
        <f t="shared" si="2"/>
        <v>56123952.590000004</v>
      </c>
      <c r="X14" s="9">
        <f t="shared" si="2"/>
        <v>7057429.2000000002</v>
      </c>
      <c r="Y14" s="13">
        <f t="shared" si="2"/>
        <v>227215336.37990922</v>
      </c>
    </row>
    <row r="15" spans="1:25" x14ac:dyDescent="0.15">
      <c r="M15" s="68">
        <f>M14+N14</f>
        <v>25256326.93</v>
      </c>
      <c r="N15" s="68"/>
      <c r="O15" s="65"/>
      <c r="P15" s="65">
        <f>O14+P14</f>
        <v>15795345.440000001</v>
      </c>
      <c r="Q15" s="65"/>
      <c r="R15" s="65"/>
      <c r="T15" s="65">
        <f>SUM(S14+T14)</f>
        <v>23693018.16</v>
      </c>
      <c r="V15" s="65">
        <f>SUM(U14+V14)</f>
        <v>39488363.620000005</v>
      </c>
      <c r="X15" s="65">
        <f>SUM(W14+X14)</f>
        <v>63181381.790000007</v>
      </c>
    </row>
    <row r="16" spans="1:25" x14ac:dyDescent="0.15">
      <c r="N16" s="65"/>
      <c r="P16" s="65"/>
      <c r="R16" s="65"/>
    </row>
  </sheetData>
  <mergeCells count="9">
    <mergeCell ref="Q11:Q12"/>
    <mergeCell ref="S11:S12"/>
    <mergeCell ref="U11:U12"/>
    <mergeCell ref="W11:W12"/>
    <mergeCell ref="A11:A12"/>
    <mergeCell ref="B11:B12"/>
    <mergeCell ref="C11:C12"/>
    <mergeCell ref="O11:O12"/>
    <mergeCell ref="E11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8CEFA-84D1-4150-988F-F8D1C5C8759E}">
  <dimension ref="A1:O92"/>
  <sheetViews>
    <sheetView zoomScale="205" zoomScaleNormal="205" workbookViewId="0">
      <pane xSplit="5" ySplit="2" topLeftCell="F29" activePane="bottomRight" state="frozen"/>
      <selection pane="topRight" activeCell="F1" sqref="F1"/>
      <selection pane="bottomLeft" activeCell="A3" sqref="A3"/>
      <selection pane="bottomRight" activeCell="D2" sqref="D1:D1048576"/>
    </sheetView>
  </sheetViews>
  <sheetFormatPr defaultRowHeight="14.4" x14ac:dyDescent="0.3"/>
  <cols>
    <col min="1" max="1" width="5.5546875" customWidth="1"/>
    <col min="2" max="2" width="6.33203125" customWidth="1"/>
    <col min="3" max="3" width="10.77734375" style="18" customWidth="1"/>
    <col min="4" max="4" width="10.77734375" style="119" customWidth="1"/>
    <col min="5" max="5" width="7.5546875" style="18" customWidth="1"/>
    <col min="6" max="6" width="11.21875" customWidth="1"/>
    <col min="7" max="7" width="8.44140625" customWidth="1"/>
    <col min="8" max="8" width="9.33203125" customWidth="1"/>
    <col min="9" max="9" width="8.77734375" customWidth="1"/>
    <col min="10" max="10" width="14.21875" customWidth="1"/>
    <col min="11" max="11" width="7.5546875" customWidth="1"/>
    <col min="12" max="12" width="8.21875" customWidth="1"/>
    <col min="13" max="13" width="8.33203125" customWidth="1"/>
    <col min="14" max="14" width="8" customWidth="1"/>
    <col min="15" max="15" width="13.77734375" style="17" bestFit="1" customWidth="1"/>
  </cols>
  <sheetData>
    <row r="1" spans="1:15" ht="15" thickBot="1" x14ac:dyDescent="0.35">
      <c r="B1" s="92" t="s">
        <v>68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4"/>
    </row>
    <row r="2" spans="1:15" ht="39.6" x14ac:dyDescent="0.3">
      <c r="A2" s="86" t="s">
        <v>0</v>
      </c>
      <c r="B2" s="86" t="s">
        <v>45</v>
      </c>
      <c r="C2" s="88" t="s">
        <v>1</v>
      </c>
      <c r="D2" s="117" t="s">
        <v>36</v>
      </c>
      <c r="E2" s="88" t="s">
        <v>60</v>
      </c>
      <c r="F2" s="2" t="s">
        <v>30</v>
      </c>
      <c r="G2" s="4" t="s">
        <v>32</v>
      </c>
      <c r="H2" s="4" t="s">
        <v>33</v>
      </c>
      <c r="I2" s="99" t="s">
        <v>3</v>
      </c>
      <c r="J2" s="99" t="s">
        <v>5</v>
      </c>
      <c r="K2" s="99" t="s">
        <v>7</v>
      </c>
      <c r="L2" s="99" t="s">
        <v>9</v>
      </c>
      <c r="M2" s="4" t="s">
        <v>11</v>
      </c>
      <c r="N2" s="99" t="s">
        <v>14</v>
      </c>
      <c r="O2" s="74" t="s">
        <v>71</v>
      </c>
    </row>
    <row r="3" spans="1:15" ht="15" thickBot="1" x14ac:dyDescent="0.35">
      <c r="A3" s="87"/>
      <c r="B3" s="87"/>
      <c r="C3" s="89"/>
      <c r="D3" s="118"/>
      <c r="E3" s="89"/>
      <c r="F3" s="3" t="s">
        <v>2</v>
      </c>
      <c r="G3" s="5" t="s">
        <v>2</v>
      </c>
      <c r="H3" s="5" t="s">
        <v>2</v>
      </c>
      <c r="I3" s="100"/>
      <c r="J3" s="100"/>
      <c r="K3" s="100"/>
      <c r="L3" s="100"/>
      <c r="M3" s="5" t="s">
        <v>12</v>
      </c>
      <c r="N3" s="100"/>
      <c r="O3" s="75"/>
    </row>
    <row r="4" spans="1:15" ht="44.4" customHeight="1" thickBot="1" x14ac:dyDescent="0.35">
      <c r="A4" s="6">
        <v>1</v>
      </c>
      <c r="B4" s="21" t="s">
        <v>47</v>
      </c>
      <c r="C4" s="20" t="s">
        <v>17</v>
      </c>
      <c r="D4" s="70" t="s">
        <v>113</v>
      </c>
      <c r="E4" s="7">
        <v>20368040.07</v>
      </c>
      <c r="F4" s="7">
        <v>15507071.58</v>
      </c>
      <c r="G4" s="16">
        <v>9337511.5800000001</v>
      </c>
      <c r="H4" s="8">
        <v>6169560</v>
      </c>
      <c r="I4" s="8">
        <v>7784020.04</v>
      </c>
      <c r="J4" s="8">
        <v>4670412.0199999996</v>
      </c>
      <c r="K4" s="8">
        <v>1946005.01</v>
      </c>
      <c r="L4" s="8">
        <v>7005618.0300000003</v>
      </c>
      <c r="M4" s="8">
        <v>11676030.050000001</v>
      </c>
      <c r="N4" s="8">
        <v>18681648.079999998</v>
      </c>
      <c r="O4" s="49">
        <f t="shared" ref="O4:O12" si="0">SUM(I4:N4)</f>
        <v>51763733.229999997</v>
      </c>
    </row>
    <row r="5" spans="1:15" ht="42" customHeight="1" thickBot="1" x14ac:dyDescent="0.35">
      <c r="A5" s="6">
        <v>2</v>
      </c>
      <c r="B5" s="21" t="s">
        <v>48</v>
      </c>
      <c r="C5" s="20" t="s">
        <v>18</v>
      </c>
      <c r="D5" s="70" t="s">
        <v>37</v>
      </c>
      <c r="E5" s="7">
        <v>937200</v>
      </c>
      <c r="F5" s="7">
        <v>616692</v>
      </c>
      <c r="G5" s="16">
        <v>465792</v>
      </c>
      <c r="H5" s="8">
        <v>150900</v>
      </c>
      <c r="I5" s="8">
        <v>351450</v>
      </c>
      <c r="J5" s="8">
        <v>210870</v>
      </c>
      <c r="K5" s="8">
        <v>87862.5</v>
      </c>
      <c r="L5" s="8">
        <v>316305</v>
      </c>
      <c r="M5" s="8">
        <v>527175</v>
      </c>
      <c r="N5" s="8">
        <v>843480</v>
      </c>
      <c r="O5" s="50">
        <f t="shared" si="0"/>
        <v>2337142.5</v>
      </c>
    </row>
    <row r="6" spans="1:15" ht="31.8" customHeight="1" thickBot="1" x14ac:dyDescent="0.35">
      <c r="A6" s="6">
        <v>3</v>
      </c>
      <c r="B6" s="21" t="s">
        <v>49</v>
      </c>
      <c r="C6" s="20" t="s">
        <v>19</v>
      </c>
      <c r="D6" s="70" t="s">
        <v>38</v>
      </c>
      <c r="E6" s="7">
        <v>1213461.78</v>
      </c>
      <c r="F6" s="7">
        <v>733280.76</v>
      </c>
      <c r="G6" s="8">
        <v>515420.76</v>
      </c>
      <c r="H6" s="8">
        <v>217860</v>
      </c>
      <c r="I6" s="8">
        <v>486285.39</v>
      </c>
      <c r="J6" s="8">
        <v>291771.23</v>
      </c>
      <c r="K6" s="8">
        <v>121571.35</v>
      </c>
      <c r="L6" s="8">
        <v>437656.85</v>
      </c>
      <c r="M6" s="8">
        <v>729428.09</v>
      </c>
      <c r="N6" s="8">
        <v>1167084.94</v>
      </c>
      <c r="O6" s="49">
        <f t="shared" si="0"/>
        <v>3233797.8499999996</v>
      </c>
    </row>
    <row r="7" spans="1:15" ht="66.599999999999994" thickBot="1" x14ac:dyDescent="0.35">
      <c r="A7" s="6">
        <v>4</v>
      </c>
      <c r="B7" s="21" t="s">
        <v>50</v>
      </c>
      <c r="C7" s="20" t="s">
        <v>20</v>
      </c>
      <c r="D7" s="71" t="s">
        <v>114</v>
      </c>
      <c r="E7" s="39">
        <v>8331863.4900000002</v>
      </c>
      <c r="F7" s="7">
        <v>8250000</v>
      </c>
      <c r="G7" s="8">
        <v>7187532</v>
      </c>
      <c r="H7" s="8">
        <v>1062468</v>
      </c>
      <c r="I7" s="8">
        <v>4165931.75</v>
      </c>
      <c r="J7" s="8">
        <v>2499559.0499999998</v>
      </c>
      <c r="K7" s="8">
        <v>1041482.94</v>
      </c>
      <c r="L7" s="8">
        <v>3749338.57</v>
      </c>
      <c r="M7" s="8">
        <v>6248897.6200000001</v>
      </c>
      <c r="N7" s="8">
        <v>9998236.1899999995</v>
      </c>
      <c r="O7" s="25">
        <f t="shared" si="0"/>
        <v>27703446.119999997</v>
      </c>
    </row>
    <row r="8" spans="1:15" ht="45.6" customHeight="1" thickBot="1" x14ac:dyDescent="0.35">
      <c r="A8" s="6">
        <v>6</v>
      </c>
      <c r="B8" s="21" t="s">
        <v>51</v>
      </c>
      <c r="C8" s="20" t="s">
        <v>24</v>
      </c>
      <c r="D8" s="70" t="s">
        <v>39</v>
      </c>
      <c r="E8" s="40">
        <v>8946000</v>
      </c>
      <c r="F8" s="7">
        <v>8936365.5</v>
      </c>
      <c r="G8" s="8">
        <v>8120365.5</v>
      </c>
      <c r="H8" s="8">
        <v>816000</v>
      </c>
      <c r="I8" s="8">
        <v>4473000</v>
      </c>
      <c r="J8" s="8">
        <v>2683800</v>
      </c>
      <c r="K8" s="8">
        <v>1118250</v>
      </c>
      <c r="L8" s="8">
        <v>4025700</v>
      </c>
      <c r="M8" s="8">
        <v>6709500</v>
      </c>
      <c r="N8" s="8">
        <v>10735200</v>
      </c>
      <c r="O8" s="49">
        <f t="shared" si="0"/>
        <v>29745450</v>
      </c>
    </row>
    <row r="9" spans="1:15" ht="18" customHeight="1" thickBot="1" x14ac:dyDescent="0.35">
      <c r="A9" s="6">
        <v>7</v>
      </c>
      <c r="B9" s="21" t="s">
        <v>52</v>
      </c>
      <c r="C9" s="20" t="s">
        <v>25</v>
      </c>
      <c r="D9" s="71" t="s">
        <v>40</v>
      </c>
      <c r="E9" s="40">
        <v>2714700</v>
      </c>
      <c r="F9" s="7">
        <v>1841916</v>
      </c>
      <c r="G9" s="8">
        <v>1703316</v>
      </c>
      <c r="H9" s="8">
        <v>138600</v>
      </c>
      <c r="I9" s="8">
        <v>1054350</v>
      </c>
      <c r="J9" s="8">
        <v>632610</v>
      </c>
      <c r="K9" s="8">
        <v>263587.5</v>
      </c>
      <c r="L9" s="8">
        <v>948915</v>
      </c>
      <c r="M9" s="8">
        <v>1581525</v>
      </c>
      <c r="N9" s="8">
        <v>2530440</v>
      </c>
      <c r="O9" s="50">
        <f t="shared" si="0"/>
        <v>7011427.5</v>
      </c>
    </row>
    <row r="10" spans="1:15" ht="37.799999999999997" customHeight="1" thickBot="1" x14ac:dyDescent="0.35">
      <c r="A10" s="6">
        <v>8</v>
      </c>
      <c r="B10" s="21" t="s">
        <v>53</v>
      </c>
      <c r="C10" s="20" t="s">
        <v>26</v>
      </c>
      <c r="D10" s="70" t="s">
        <v>41</v>
      </c>
      <c r="E10" s="40">
        <v>1182150</v>
      </c>
      <c r="F10" s="7">
        <v>1148421.72</v>
      </c>
      <c r="G10" s="8">
        <v>908421.72</v>
      </c>
      <c r="H10" s="8">
        <v>240000</v>
      </c>
      <c r="I10" s="8">
        <v>591075</v>
      </c>
      <c r="J10" s="8">
        <v>354645</v>
      </c>
      <c r="K10" s="8">
        <v>147768.75</v>
      </c>
      <c r="L10" s="8">
        <v>531967.5</v>
      </c>
      <c r="M10" s="8">
        <v>886612.5</v>
      </c>
      <c r="N10" s="8">
        <v>1418580</v>
      </c>
      <c r="O10" s="49">
        <f t="shared" si="0"/>
        <v>3930648.75</v>
      </c>
    </row>
    <row r="11" spans="1:15" ht="41.4" customHeight="1" thickBot="1" x14ac:dyDescent="0.35">
      <c r="A11" s="6">
        <v>9</v>
      </c>
      <c r="B11" s="21" t="s">
        <v>54</v>
      </c>
      <c r="C11" s="20" t="s">
        <v>27</v>
      </c>
      <c r="D11" s="70" t="s">
        <v>42</v>
      </c>
      <c r="E11" s="40">
        <v>5041738.5</v>
      </c>
      <c r="F11" s="7">
        <v>4794386.0099091996</v>
      </c>
      <c r="G11" s="8">
        <v>3149785.9999091998</v>
      </c>
      <c r="H11" s="8">
        <v>1644600.0099999998</v>
      </c>
      <c r="I11" s="8">
        <v>2520869.25</v>
      </c>
      <c r="J11" s="8">
        <v>1512521.55</v>
      </c>
      <c r="K11" s="8">
        <v>630217.31000000006</v>
      </c>
      <c r="L11" s="8">
        <v>2268782.3199999998</v>
      </c>
      <c r="M11" s="8">
        <v>3781303.87</v>
      </c>
      <c r="N11" s="8">
        <v>6050086.2000000002</v>
      </c>
      <c r="O11" s="50">
        <f t="shared" si="0"/>
        <v>16763780.5</v>
      </c>
    </row>
    <row r="12" spans="1:15" ht="27" customHeight="1" thickBot="1" x14ac:dyDescent="0.35">
      <c r="A12" s="76">
        <v>10</v>
      </c>
      <c r="B12" s="78" t="s">
        <v>55</v>
      </c>
      <c r="C12" s="80" t="s">
        <v>46</v>
      </c>
      <c r="D12" s="70" t="s">
        <v>43</v>
      </c>
      <c r="E12" s="90">
        <v>3207746.47</v>
      </c>
      <c r="F12" s="7">
        <v>2702000</v>
      </c>
      <c r="G12" s="8">
        <v>1406000</v>
      </c>
      <c r="H12" s="8">
        <v>1296000</v>
      </c>
      <c r="I12" s="10">
        <v>0</v>
      </c>
      <c r="J12" s="74">
        <v>641549.29</v>
      </c>
      <c r="K12" s="74">
        <v>400968.31</v>
      </c>
      <c r="L12" s="74">
        <v>962323.94</v>
      </c>
      <c r="M12" s="74">
        <v>1603873.24</v>
      </c>
      <c r="N12" s="74">
        <v>2566197.1800000002</v>
      </c>
      <c r="O12" s="95">
        <f t="shared" si="0"/>
        <v>6174911.9600000009</v>
      </c>
    </row>
    <row r="13" spans="1:15" ht="25.95" customHeight="1" thickBot="1" x14ac:dyDescent="0.35">
      <c r="A13" s="77"/>
      <c r="B13" s="79"/>
      <c r="C13" s="81"/>
      <c r="D13" s="70" t="s">
        <v>57</v>
      </c>
      <c r="E13" s="91"/>
      <c r="F13" s="7">
        <v>2182518.7199999997</v>
      </c>
      <c r="G13" s="8">
        <v>1703118.72</v>
      </c>
      <c r="H13" s="8">
        <v>479400</v>
      </c>
      <c r="I13" s="22">
        <v>0</v>
      </c>
      <c r="J13" s="75"/>
      <c r="K13" s="75"/>
      <c r="L13" s="75"/>
      <c r="M13" s="75"/>
      <c r="N13" s="75"/>
      <c r="O13" s="75"/>
    </row>
    <row r="14" spans="1:15" ht="86.4" thickBot="1" x14ac:dyDescent="0.35">
      <c r="A14" s="6">
        <v>11</v>
      </c>
      <c r="B14" s="21" t="s">
        <v>56</v>
      </c>
      <c r="C14" s="20" t="s">
        <v>28</v>
      </c>
      <c r="D14" s="70" t="s">
        <v>44</v>
      </c>
      <c r="E14" s="40">
        <v>180000</v>
      </c>
      <c r="F14" s="7">
        <v>145200</v>
      </c>
      <c r="G14" s="8">
        <v>134400</v>
      </c>
      <c r="H14" s="8">
        <v>10800</v>
      </c>
      <c r="I14" s="30">
        <v>90000</v>
      </c>
      <c r="J14" s="8">
        <v>54000</v>
      </c>
      <c r="K14" s="8">
        <v>22500</v>
      </c>
      <c r="L14" s="8">
        <v>81000</v>
      </c>
      <c r="M14" s="8">
        <v>135000</v>
      </c>
      <c r="N14" s="8">
        <v>216000</v>
      </c>
      <c r="O14" s="43">
        <f>SUM(I14:N14)</f>
        <v>598500</v>
      </c>
    </row>
    <row r="15" spans="1:15" ht="24" customHeight="1" thickBot="1" x14ac:dyDescent="0.35">
      <c r="C15" s="96" t="s">
        <v>112</v>
      </c>
      <c r="D15" s="97"/>
      <c r="E15" s="98"/>
      <c r="F15" s="23">
        <f>SUM(F4:F11)+F12+F14</f>
        <v>44675333.5699092</v>
      </c>
      <c r="G15" s="23">
        <f>SUM(G4:G11)+G12+G14</f>
        <v>32928545.559909198</v>
      </c>
      <c r="H15" s="23">
        <f>SUM(H4:H11)+H12+H14</f>
        <v>11746788.01</v>
      </c>
      <c r="I15" s="23"/>
      <c r="L15" s="96" t="s">
        <v>67</v>
      </c>
      <c r="M15" s="97"/>
      <c r="N15" s="98"/>
      <c r="O15" s="54">
        <f>SUM(O4:O14)</f>
        <v>149262838.41</v>
      </c>
    </row>
    <row r="16" spans="1:15" ht="15" thickBot="1" x14ac:dyDescent="0.35">
      <c r="G16" s="23"/>
      <c r="H16" s="23"/>
      <c r="J16" s="17"/>
    </row>
    <row r="17" spans="1:15" ht="15" thickBot="1" x14ac:dyDescent="0.35">
      <c r="B17" s="92" t="s">
        <v>69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4"/>
    </row>
    <row r="18" spans="1:15" ht="46.2" x14ac:dyDescent="0.3">
      <c r="A18" s="86" t="s">
        <v>0</v>
      </c>
      <c r="B18" s="86" t="s">
        <v>45</v>
      </c>
      <c r="C18" s="88" t="s">
        <v>1</v>
      </c>
      <c r="D18" s="117" t="s">
        <v>36</v>
      </c>
      <c r="E18" s="88" t="s">
        <v>60</v>
      </c>
      <c r="F18" s="108" t="s">
        <v>31</v>
      </c>
      <c r="G18" s="4" t="s">
        <v>34</v>
      </c>
      <c r="H18" s="4" t="s">
        <v>35</v>
      </c>
      <c r="I18" s="99" t="s">
        <v>4</v>
      </c>
      <c r="J18" s="99" t="s">
        <v>6</v>
      </c>
      <c r="K18" s="99" t="s">
        <v>8</v>
      </c>
      <c r="L18" s="99" t="s">
        <v>10</v>
      </c>
      <c r="M18" s="4" t="s">
        <v>11</v>
      </c>
      <c r="N18" s="103" t="s">
        <v>15</v>
      </c>
      <c r="O18"/>
    </row>
    <row r="19" spans="1:15" ht="15" thickBot="1" x14ac:dyDescent="0.35">
      <c r="A19" s="87"/>
      <c r="B19" s="87"/>
      <c r="C19" s="89"/>
      <c r="D19" s="118"/>
      <c r="E19" s="89"/>
      <c r="F19" s="109"/>
      <c r="G19" s="5" t="s">
        <v>2</v>
      </c>
      <c r="H19" s="5" t="s">
        <v>2</v>
      </c>
      <c r="I19" s="100"/>
      <c r="J19" s="100"/>
      <c r="K19" s="100"/>
      <c r="L19" s="100"/>
      <c r="M19" s="5" t="s">
        <v>13</v>
      </c>
      <c r="N19" s="104"/>
      <c r="O19"/>
    </row>
    <row r="20" spans="1:15" ht="55.2" thickBot="1" x14ac:dyDescent="0.35">
      <c r="A20" s="6">
        <v>1</v>
      </c>
      <c r="B20" s="21" t="s">
        <v>47</v>
      </c>
      <c r="C20" s="20" t="s">
        <v>17</v>
      </c>
      <c r="D20" s="70" t="s">
        <v>113</v>
      </c>
      <c r="E20" s="41" t="s">
        <v>61</v>
      </c>
      <c r="F20" s="7">
        <v>4411837.1999999993</v>
      </c>
      <c r="G20" s="8">
        <v>3214597.1999999997</v>
      </c>
      <c r="H20" s="8">
        <v>1197240</v>
      </c>
      <c r="I20" s="8">
        <v>2400000</v>
      </c>
      <c r="J20" s="8">
        <v>1440000</v>
      </c>
      <c r="K20" s="8">
        <v>600000</v>
      </c>
      <c r="L20" s="8">
        <v>2160000</v>
      </c>
      <c r="M20" s="8">
        <v>3600000</v>
      </c>
      <c r="N20" s="44">
        <v>5760000</v>
      </c>
      <c r="O20" s="46">
        <f>SUM(I20:N20)</f>
        <v>15960000</v>
      </c>
    </row>
    <row r="21" spans="1:15" ht="40.200000000000003" thickBot="1" x14ac:dyDescent="0.35">
      <c r="A21" s="6">
        <v>2</v>
      </c>
      <c r="B21" s="21" t="s">
        <v>48</v>
      </c>
      <c r="C21" s="20" t="s">
        <v>18</v>
      </c>
      <c r="D21" s="70" t="s">
        <v>37</v>
      </c>
      <c r="E21" s="41" t="s">
        <v>62</v>
      </c>
      <c r="F21" s="7">
        <v>233514</v>
      </c>
      <c r="G21" s="8">
        <v>126114</v>
      </c>
      <c r="H21" s="8">
        <v>107400</v>
      </c>
      <c r="I21" s="8">
        <v>117150</v>
      </c>
      <c r="J21" s="8">
        <v>70290</v>
      </c>
      <c r="K21" s="8">
        <v>29287.5</v>
      </c>
      <c r="L21" s="8">
        <v>105435</v>
      </c>
      <c r="M21" s="8">
        <v>175725</v>
      </c>
      <c r="N21" s="44">
        <v>281160</v>
      </c>
      <c r="O21" s="47">
        <f>SUM(I21:N21)</f>
        <v>779047.5</v>
      </c>
    </row>
    <row r="22" spans="1:15" ht="27" thickBot="1" x14ac:dyDescent="0.35">
      <c r="A22" s="6">
        <v>3</v>
      </c>
      <c r="B22" s="21" t="s">
        <v>49</v>
      </c>
      <c r="C22" s="20" t="s">
        <v>19</v>
      </c>
      <c r="D22" s="70" t="s">
        <v>38</v>
      </c>
      <c r="E22" s="41" t="s">
        <v>63</v>
      </c>
      <c r="F22" s="7">
        <v>148372.44</v>
      </c>
      <c r="G22" s="8">
        <v>84772.44</v>
      </c>
      <c r="H22" s="8">
        <v>63600</v>
      </c>
      <c r="I22" s="8">
        <v>120445.5</v>
      </c>
      <c r="J22" s="8">
        <v>72267.3</v>
      </c>
      <c r="K22" s="8">
        <v>30111.38</v>
      </c>
      <c r="L22" s="8">
        <v>108400.95</v>
      </c>
      <c r="M22" s="8">
        <v>180668.25</v>
      </c>
      <c r="N22" s="44">
        <v>289069.2</v>
      </c>
      <c r="O22" s="47">
        <f>SUM(I22:N22)</f>
        <v>800962.58000000007</v>
      </c>
    </row>
    <row r="23" spans="1:15" ht="20.399999999999999" thickBot="1" x14ac:dyDescent="0.35">
      <c r="A23" s="6">
        <v>7</v>
      </c>
      <c r="B23" s="21" t="s">
        <v>52</v>
      </c>
      <c r="C23" s="20" t="s">
        <v>25</v>
      </c>
      <c r="D23" s="70" t="s">
        <v>40</v>
      </c>
      <c r="E23" s="42" t="s">
        <v>64</v>
      </c>
      <c r="F23" s="23">
        <v>571050</v>
      </c>
      <c r="G23" s="33">
        <v>475650</v>
      </c>
      <c r="H23" s="33">
        <v>95400</v>
      </c>
      <c r="I23" s="33">
        <v>303000</v>
      </c>
      <c r="J23" s="33">
        <v>181800</v>
      </c>
      <c r="K23" s="33">
        <v>75750</v>
      </c>
      <c r="L23" s="33">
        <v>272700</v>
      </c>
      <c r="M23" s="33">
        <v>454500</v>
      </c>
      <c r="N23" s="45">
        <v>727200</v>
      </c>
      <c r="O23" s="47">
        <f>SUM(I23:N23)</f>
        <v>2014950</v>
      </c>
    </row>
    <row r="24" spans="1:15" ht="15" customHeight="1" thickBot="1" x14ac:dyDescent="0.35">
      <c r="A24" s="12"/>
      <c r="B24" s="12"/>
      <c r="C24" s="105" t="s">
        <v>66</v>
      </c>
      <c r="D24" s="106"/>
      <c r="E24" s="107"/>
      <c r="F24" s="24">
        <f>SUM(F20:F23)</f>
        <v>5364773.6399999997</v>
      </c>
      <c r="G24" s="64">
        <f>SUM(G20:G23)</f>
        <v>3901133.6399999997</v>
      </c>
      <c r="H24" s="64">
        <f>SUM(H20:H23)</f>
        <v>1463640</v>
      </c>
      <c r="I24" s="31"/>
      <c r="J24" s="32"/>
      <c r="K24" s="31"/>
      <c r="L24" s="96" t="s">
        <v>70</v>
      </c>
      <c r="M24" s="97"/>
      <c r="N24" s="97"/>
      <c r="O24" s="48">
        <f>SUM(O20:O23)</f>
        <v>19554960.079999998</v>
      </c>
    </row>
    <row r="25" spans="1:15" x14ac:dyDescent="0.3">
      <c r="C25"/>
      <c r="D25" s="120"/>
      <c r="E25"/>
    </row>
    <row r="26" spans="1:15" ht="15" thickBot="1" x14ac:dyDescent="0.35">
      <c r="C26"/>
      <c r="D26" s="120"/>
      <c r="E26"/>
    </row>
    <row r="27" spans="1:15" ht="15" thickBot="1" x14ac:dyDescent="0.35">
      <c r="C27" s="96" t="s">
        <v>108</v>
      </c>
      <c r="D27" s="97"/>
      <c r="E27" s="98"/>
      <c r="F27" s="23">
        <f>F15</f>
        <v>44675333.5699092</v>
      </c>
      <c r="G27" s="84">
        <f>F27+F28</f>
        <v>193938171.97990918</v>
      </c>
      <c r="H27" s="84" t="s">
        <v>110</v>
      </c>
    </row>
    <row r="28" spans="1:15" ht="15" thickBot="1" x14ac:dyDescent="0.35">
      <c r="C28" s="96" t="s">
        <v>67</v>
      </c>
      <c r="D28" s="97"/>
      <c r="E28" s="98"/>
      <c r="F28" s="53">
        <f>O15</f>
        <v>149262838.41</v>
      </c>
      <c r="G28" s="85"/>
      <c r="H28" s="85"/>
    </row>
    <row r="29" spans="1:15" ht="15" thickBot="1" x14ac:dyDescent="0.35">
      <c r="C29" s="96" t="s">
        <v>109</v>
      </c>
      <c r="D29" s="97"/>
      <c r="E29" s="98"/>
      <c r="F29" s="52">
        <f>F24</f>
        <v>5364773.6399999997</v>
      </c>
      <c r="G29" s="101">
        <f>SUM(F29+F30)</f>
        <v>24919733.719999999</v>
      </c>
      <c r="H29" s="84" t="s">
        <v>111</v>
      </c>
    </row>
    <row r="30" spans="1:15" ht="15" thickBot="1" x14ac:dyDescent="0.35">
      <c r="C30" s="96" t="s">
        <v>70</v>
      </c>
      <c r="D30" s="97"/>
      <c r="E30" s="97"/>
      <c r="F30" s="51">
        <f>O24</f>
        <v>19554960.079999998</v>
      </c>
      <c r="G30" s="102"/>
      <c r="H30" s="85"/>
    </row>
    <row r="31" spans="1:15" ht="15" thickBot="1" x14ac:dyDescent="0.35">
      <c r="C31" s="96" t="s">
        <v>72</v>
      </c>
      <c r="D31" s="97"/>
      <c r="E31" s="97"/>
      <c r="F31" s="51">
        <f>SUM(F27:F30)</f>
        <v>218857905.69990915</v>
      </c>
      <c r="G31" s="51">
        <v>218857905.699909</v>
      </c>
    </row>
    <row r="32" spans="1:15" x14ac:dyDescent="0.3">
      <c r="C32"/>
      <c r="D32" s="120"/>
      <c r="E32"/>
    </row>
    <row r="33" spans="3:5" x14ac:dyDescent="0.3">
      <c r="C33"/>
      <c r="D33" s="120"/>
      <c r="E33"/>
    </row>
    <row r="34" spans="3:5" x14ac:dyDescent="0.3">
      <c r="C34"/>
      <c r="D34" s="120"/>
      <c r="E34"/>
    </row>
    <row r="35" spans="3:5" x14ac:dyDescent="0.3">
      <c r="C35"/>
      <c r="D35" s="120"/>
      <c r="E35"/>
    </row>
    <row r="36" spans="3:5" x14ac:dyDescent="0.3">
      <c r="C36"/>
      <c r="D36" s="120"/>
      <c r="E36"/>
    </row>
    <row r="37" spans="3:5" x14ac:dyDescent="0.3">
      <c r="C37"/>
      <c r="D37" s="120"/>
      <c r="E37"/>
    </row>
    <row r="38" spans="3:5" x14ac:dyDescent="0.3">
      <c r="C38"/>
      <c r="D38" s="120"/>
      <c r="E38"/>
    </row>
    <row r="39" spans="3:5" x14ac:dyDescent="0.3">
      <c r="C39"/>
      <c r="D39" s="120"/>
      <c r="E39"/>
    </row>
    <row r="40" spans="3:5" x14ac:dyDescent="0.3">
      <c r="C40"/>
      <c r="D40" s="120"/>
      <c r="E40"/>
    </row>
    <row r="41" spans="3:5" x14ac:dyDescent="0.3">
      <c r="C41"/>
      <c r="D41" s="120"/>
      <c r="E41"/>
    </row>
    <row r="42" spans="3:5" x14ac:dyDescent="0.3">
      <c r="C42"/>
      <c r="D42" s="120"/>
      <c r="E42"/>
    </row>
    <row r="43" spans="3:5" x14ac:dyDescent="0.3">
      <c r="C43"/>
      <c r="D43" s="120"/>
      <c r="E43"/>
    </row>
    <row r="44" spans="3:5" x14ac:dyDescent="0.3">
      <c r="C44"/>
      <c r="D44" s="120"/>
      <c r="E44"/>
    </row>
    <row r="45" spans="3:5" x14ac:dyDescent="0.3">
      <c r="C45"/>
      <c r="D45" s="120"/>
      <c r="E45"/>
    </row>
    <row r="46" spans="3:5" x14ac:dyDescent="0.3">
      <c r="C46"/>
      <c r="D46" s="120"/>
      <c r="E46"/>
    </row>
    <row r="47" spans="3:5" x14ac:dyDescent="0.3">
      <c r="C47"/>
      <c r="D47" s="120"/>
      <c r="E47"/>
    </row>
    <row r="48" spans="3:5" x14ac:dyDescent="0.3">
      <c r="C48"/>
      <c r="D48" s="120"/>
      <c r="E48"/>
    </row>
    <row r="49" spans="3:5" x14ac:dyDescent="0.3">
      <c r="C49"/>
      <c r="D49" s="120"/>
      <c r="E49"/>
    </row>
    <row r="50" spans="3:5" x14ac:dyDescent="0.3">
      <c r="C50"/>
      <c r="D50" s="120"/>
      <c r="E50"/>
    </row>
    <row r="51" spans="3:5" x14ac:dyDescent="0.3">
      <c r="C51"/>
      <c r="D51" s="120"/>
      <c r="E51"/>
    </row>
    <row r="52" spans="3:5" x14ac:dyDescent="0.3">
      <c r="C52"/>
      <c r="D52" s="120"/>
      <c r="E52"/>
    </row>
    <row r="53" spans="3:5" x14ac:dyDescent="0.3">
      <c r="C53"/>
      <c r="D53" s="120"/>
      <c r="E53"/>
    </row>
    <row r="54" spans="3:5" x14ac:dyDescent="0.3">
      <c r="C54"/>
      <c r="D54" s="120"/>
      <c r="E54"/>
    </row>
    <row r="55" spans="3:5" x14ac:dyDescent="0.3">
      <c r="C55"/>
      <c r="D55" s="120"/>
      <c r="E55"/>
    </row>
    <row r="56" spans="3:5" x14ac:dyDescent="0.3">
      <c r="C56"/>
      <c r="D56" s="120"/>
      <c r="E56"/>
    </row>
    <row r="57" spans="3:5" x14ac:dyDescent="0.3">
      <c r="C57"/>
      <c r="D57" s="120"/>
      <c r="E57"/>
    </row>
    <row r="58" spans="3:5" x14ac:dyDescent="0.3">
      <c r="C58"/>
      <c r="D58" s="120"/>
      <c r="E58"/>
    </row>
    <row r="59" spans="3:5" x14ac:dyDescent="0.3">
      <c r="C59"/>
      <c r="D59" s="120"/>
      <c r="E59"/>
    </row>
    <row r="60" spans="3:5" x14ac:dyDescent="0.3">
      <c r="C60"/>
      <c r="D60" s="120"/>
      <c r="E60"/>
    </row>
    <row r="61" spans="3:5" x14ac:dyDescent="0.3">
      <c r="C61"/>
      <c r="D61" s="120"/>
      <c r="E61"/>
    </row>
    <row r="62" spans="3:5" x14ac:dyDescent="0.3">
      <c r="C62"/>
      <c r="D62" s="120"/>
      <c r="E62"/>
    </row>
    <row r="63" spans="3:5" x14ac:dyDescent="0.3">
      <c r="C63"/>
      <c r="D63" s="120"/>
      <c r="E63"/>
    </row>
    <row r="64" spans="3:5" x14ac:dyDescent="0.3">
      <c r="C64"/>
      <c r="D64" s="120"/>
      <c r="E64"/>
    </row>
    <row r="65" spans="3:5" x14ac:dyDescent="0.3">
      <c r="C65"/>
      <c r="D65" s="120"/>
      <c r="E65"/>
    </row>
    <row r="66" spans="3:5" x14ac:dyDescent="0.3">
      <c r="C66"/>
      <c r="D66" s="120"/>
      <c r="E66"/>
    </row>
    <row r="67" spans="3:5" x14ac:dyDescent="0.3">
      <c r="C67"/>
      <c r="D67" s="120"/>
      <c r="E67"/>
    </row>
    <row r="68" spans="3:5" x14ac:dyDescent="0.3">
      <c r="C68"/>
      <c r="D68" s="120"/>
      <c r="E68"/>
    </row>
    <row r="69" spans="3:5" x14ac:dyDescent="0.3">
      <c r="C69"/>
      <c r="D69" s="120"/>
      <c r="E69"/>
    </row>
    <row r="70" spans="3:5" x14ac:dyDescent="0.3">
      <c r="C70"/>
      <c r="D70" s="120"/>
      <c r="E70"/>
    </row>
    <row r="71" spans="3:5" x14ac:dyDescent="0.3">
      <c r="C71"/>
      <c r="D71" s="120"/>
      <c r="E71"/>
    </row>
    <row r="72" spans="3:5" x14ac:dyDescent="0.3">
      <c r="C72"/>
      <c r="D72" s="120"/>
      <c r="E72"/>
    </row>
    <row r="73" spans="3:5" x14ac:dyDescent="0.3">
      <c r="C73"/>
      <c r="D73" s="120"/>
      <c r="E73"/>
    </row>
    <row r="74" spans="3:5" x14ac:dyDescent="0.3">
      <c r="C74"/>
      <c r="D74" s="120"/>
      <c r="E74"/>
    </row>
    <row r="75" spans="3:5" x14ac:dyDescent="0.3">
      <c r="C75"/>
      <c r="D75" s="120"/>
      <c r="E75"/>
    </row>
    <row r="76" spans="3:5" x14ac:dyDescent="0.3">
      <c r="C76"/>
      <c r="D76" s="120"/>
      <c r="E76"/>
    </row>
    <row r="77" spans="3:5" x14ac:dyDescent="0.3">
      <c r="C77"/>
      <c r="D77" s="120"/>
      <c r="E77"/>
    </row>
    <row r="78" spans="3:5" x14ac:dyDescent="0.3">
      <c r="C78"/>
      <c r="D78" s="120"/>
      <c r="E78"/>
    </row>
    <row r="79" spans="3:5" x14ac:dyDescent="0.3">
      <c r="C79"/>
      <c r="D79" s="120"/>
      <c r="E79"/>
    </row>
    <row r="80" spans="3:5" x14ac:dyDescent="0.3">
      <c r="C80"/>
      <c r="D80" s="120"/>
      <c r="E80"/>
    </row>
    <row r="81" spans="3:5" x14ac:dyDescent="0.3">
      <c r="C81"/>
      <c r="D81" s="120"/>
      <c r="E81"/>
    </row>
    <row r="82" spans="3:5" x14ac:dyDescent="0.3">
      <c r="C82"/>
      <c r="D82" s="120"/>
      <c r="E82"/>
    </row>
    <row r="83" spans="3:5" x14ac:dyDescent="0.3">
      <c r="C83"/>
      <c r="D83" s="120"/>
      <c r="E83"/>
    </row>
    <row r="84" spans="3:5" x14ac:dyDescent="0.3">
      <c r="C84"/>
      <c r="D84" s="120"/>
      <c r="E84"/>
    </row>
    <row r="85" spans="3:5" x14ac:dyDescent="0.3">
      <c r="C85"/>
      <c r="D85" s="120"/>
      <c r="E85"/>
    </row>
    <row r="86" spans="3:5" x14ac:dyDescent="0.3">
      <c r="C86"/>
      <c r="D86" s="120"/>
      <c r="E86"/>
    </row>
    <row r="87" spans="3:5" x14ac:dyDescent="0.3">
      <c r="C87"/>
      <c r="D87" s="120"/>
      <c r="E87"/>
    </row>
    <row r="88" spans="3:5" x14ac:dyDescent="0.3">
      <c r="C88"/>
      <c r="D88" s="120"/>
      <c r="E88"/>
    </row>
    <row r="89" spans="3:5" x14ac:dyDescent="0.3">
      <c r="C89"/>
      <c r="D89" s="120"/>
      <c r="E89"/>
    </row>
    <row r="90" spans="3:5" x14ac:dyDescent="0.3">
      <c r="C90"/>
      <c r="D90" s="120"/>
      <c r="E90"/>
    </row>
    <row r="91" spans="3:5" x14ac:dyDescent="0.3">
      <c r="C91"/>
      <c r="D91" s="120"/>
      <c r="E91"/>
    </row>
    <row r="92" spans="3:5" x14ac:dyDescent="0.3">
      <c r="C92"/>
      <c r="D92" s="120"/>
      <c r="E92"/>
    </row>
  </sheetData>
  <mergeCells count="47">
    <mergeCell ref="C31:E31"/>
    <mergeCell ref="H27:H28"/>
    <mergeCell ref="G29:G30"/>
    <mergeCell ref="H29:H30"/>
    <mergeCell ref="N18:N19"/>
    <mergeCell ref="C24:E24"/>
    <mergeCell ref="L24:N24"/>
    <mergeCell ref="C29:E29"/>
    <mergeCell ref="C30:E30"/>
    <mergeCell ref="C27:E27"/>
    <mergeCell ref="C28:E28"/>
    <mergeCell ref="F18:F19"/>
    <mergeCell ref="I18:I19"/>
    <mergeCell ref="J18:J19"/>
    <mergeCell ref="K18:K19"/>
    <mergeCell ref="L18:L19"/>
    <mergeCell ref="J12:J13"/>
    <mergeCell ref="B1:O1"/>
    <mergeCell ref="O2:O3"/>
    <mergeCell ref="O12:O13"/>
    <mergeCell ref="L15:N15"/>
    <mergeCell ref="K12:K13"/>
    <mergeCell ref="L12:L13"/>
    <mergeCell ref="M12:M13"/>
    <mergeCell ref="N12:N13"/>
    <mergeCell ref="C15:E15"/>
    <mergeCell ref="L2:L3"/>
    <mergeCell ref="N2:N3"/>
    <mergeCell ref="I2:I3"/>
    <mergeCell ref="J2:J3"/>
    <mergeCell ref="K2:K3"/>
    <mergeCell ref="G27:G28"/>
    <mergeCell ref="A2:A3"/>
    <mergeCell ref="B2:B3"/>
    <mergeCell ref="C2:C3"/>
    <mergeCell ref="D2:D3"/>
    <mergeCell ref="E2:E3"/>
    <mergeCell ref="A12:A13"/>
    <mergeCell ref="B12:B13"/>
    <mergeCell ref="C12:C13"/>
    <mergeCell ref="E12:E13"/>
    <mergeCell ref="B17:O17"/>
    <mergeCell ref="A18:A19"/>
    <mergeCell ref="B18:B19"/>
    <mergeCell ref="C18:C19"/>
    <mergeCell ref="D18:D19"/>
    <mergeCell ref="E18:E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87CC5-6D2D-4696-B888-7D9FEC711C8C}">
  <dimension ref="A1:N10"/>
  <sheetViews>
    <sheetView topLeftCell="C1" zoomScale="130" zoomScaleNormal="130" workbookViewId="0">
      <selection activeCell="D1" sqref="D1:D1048576"/>
    </sheetView>
  </sheetViews>
  <sheetFormatPr defaultRowHeight="14.4" x14ac:dyDescent="0.3"/>
  <cols>
    <col min="1" max="1" width="5.5546875" customWidth="1"/>
    <col min="2" max="2" width="10.77734375" customWidth="1"/>
    <col min="3" max="3" width="10.77734375" style="18" customWidth="1"/>
    <col min="4" max="4" width="10.77734375" style="119" customWidth="1"/>
    <col min="5" max="5" width="10.77734375" style="18" customWidth="1"/>
    <col min="6" max="6" width="12.77734375" customWidth="1"/>
    <col min="7" max="8" width="10.77734375" customWidth="1"/>
    <col min="9" max="9" width="13.33203125" customWidth="1"/>
    <col min="10" max="14" width="10.77734375" customWidth="1"/>
  </cols>
  <sheetData>
    <row r="1" spans="1:14" ht="33" x14ac:dyDescent="0.3">
      <c r="A1" s="86" t="s">
        <v>0</v>
      </c>
      <c r="B1" s="86" t="s">
        <v>45</v>
      </c>
      <c r="C1" s="88" t="s">
        <v>1</v>
      </c>
      <c r="D1" s="117" t="s">
        <v>36</v>
      </c>
      <c r="E1" s="88" t="s">
        <v>60</v>
      </c>
      <c r="F1" s="108" t="s">
        <v>31</v>
      </c>
      <c r="G1" s="4" t="s">
        <v>34</v>
      </c>
      <c r="H1" s="4" t="s">
        <v>35</v>
      </c>
      <c r="I1" s="99" t="s">
        <v>4</v>
      </c>
      <c r="J1" s="99" t="s">
        <v>6</v>
      </c>
      <c r="K1" s="99" t="s">
        <v>8</v>
      </c>
      <c r="L1" s="99" t="s">
        <v>10</v>
      </c>
      <c r="M1" s="4" t="s">
        <v>11</v>
      </c>
      <c r="N1" s="103" t="s">
        <v>15</v>
      </c>
    </row>
    <row r="2" spans="1:14" ht="15" thickBot="1" x14ac:dyDescent="0.35">
      <c r="A2" s="87"/>
      <c r="B2" s="87"/>
      <c r="C2" s="89"/>
      <c r="D2" s="118"/>
      <c r="E2" s="89"/>
      <c r="F2" s="109"/>
      <c r="G2" s="5" t="s">
        <v>2</v>
      </c>
      <c r="H2" s="5" t="s">
        <v>2</v>
      </c>
      <c r="I2" s="100"/>
      <c r="J2" s="100"/>
      <c r="K2" s="100"/>
      <c r="L2" s="100"/>
      <c r="M2" s="5" t="s">
        <v>13</v>
      </c>
      <c r="N2" s="104"/>
    </row>
    <row r="3" spans="1:14" ht="44.4" customHeight="1" thickBot="1" x14ac:dyDescent="0.35">
      <c r="A3" s="6">
        <v>1</v>
      </c>
      <c r="B3" s="21" t="s">
        <v>47</v>
      </c>
      <c r="C3" s="20" t="s">
        <v>17</v>
      </c>
      <c r="D3" s="70" t="s">
        <v>113</v>
      </c>
      <c r="E3" s="41" t="s">
        <v>61</v>
      </c>
      <c r="F3" s="7">
        <v>4411837.1999999993</v>
      </c>
      <c r="G3" s="8">
        <v>3214597.1999999997</v>
      </c>
      <c r="H3" s="8">
        <v>1197240</v>
      </c>
      <c r="I3" s="8">
        <v>2400000</v>
      </c>
      <c r="J3" s="8">
        <v>1440000</v>
      </c>
      <c r="K3" s="8">
        <v>600000</v>
      </c>
      <c r="L3" s="8">
        <v>2160000</v>
      </c>
      <c r="M3" s="8">
        <v>3600000</v>
      </c>
      <c r="N3" s="8">
        <v>5760000</v>
      </c>
    </row>
    <row r="4" spans="1:14" ht="34.799999999999997" customHeight="1" thickBot="1" x14ac:dyDescent="0.35">
      <c r="A4" s="6">
        <v>2</v>
      </c>
      <c r="B4" s="21" t="s">
        <v>48</v>
      </c>
      <c r="C4" s="20" t="s">
        <v>18</v>
      </c>
      <c r="D4" s="70" t="s">
        <v>37</v>
      </c>
      <c r="E4" s="41" t="s">
        <v>62</v>
      </c>
      <c r="F4" s="7">
        <v>233514</v>
      </c>
      <c r="G4" s="8">
        <v>126114</v>
      </c>
      <c r="H4" s="8">
        <v>107400</v>
      </c>
      <c r="I4" s="8">
        <v>117150</v>
      </c>
      <c r="J4" s="8">
        <v>70290</v>
      </c>
      <c r="K4" s="8">
        <v>29287.5</v>
      </c>
      <c r="L4" s="8">
        <v>105435</v>
      </c>
      <c r="M4" s="8">
        <v>175725</v>
      </c>
      <c r="N4" s="8">
        <v>281160</v>
      </c>
    </row>
    <row r="5" spans="1:14" ht="31.8" customHeight="1" thickBot="1" x14ac:dyDescent="0.35">
      <c r="A5" s="6">
        <v>3</v>
      </c>
      <c r="B5" s="21" t="s">
        <v>49</v>
      </c>
      <c r="C5" s="20" t="s">
        <v>19</v>
      </c>
      <c r="D5" s="70" t="s">
        <v>38</v>
      </c>
      <c r="E5" s="41" t="s">
        <v>63</v>
      </c>
      <c r="F5" s="7">
        <v>148372.44</v>
      </c>
      <c r="G5" s="8">
        <v>84772.44</v>
      </c>
      <c r="H5" s="8">
        <v>63600</v>
      </c>
      <c r="I5" s="8">
        <v>120445.5</v>
      </c>
      <c r="J5" s="8">
        <v>72267.3</v>
      </c>
      <c r="K5" s="8">
        <v>30111.38</v>
      </c>
      <c r="L5" s="8">
        <v>108400.95</v>
      </c>
      <c r="M5" s="8">
        <v>180668.25</v>
      </c>
      <c r="N5" s="8">
        <v>289069.2</v>
      </c>
    </row>
    <row r="6" spans="1:14" ht="18" customHeight="1" thickBot="1" x14ac:dyDescent="0.35">
      <c r="A6" s="6">
        <v>7</v>
      </c>
      <c r="B6" s="21" t="s">
        <v>52</v>
      </c>
      <c r="C6" s="20" t="s">
        <v>25</v>
      </c>
      <c r="D6" s="70" t="s">
        <v>40</v>
      </c>
      <c r="E6" s="42" t="s">
        <v>64</v>
      </c>
      <c r="F6" s="23">
        <v>571050</v>
      </c>
      <c r="G6" s="33">
        <v>475650</v>
      </c>
      <c r="H6" s="33">
        <v>95400</v>
      </c>
      <c r="I6" s="33">
        <v>303000</v>
      </c>
      <c r="J6" s="33">
        <v>181800</v>
      </c>
      <c r="K6" s="33">
        <v>75750</v>
      </c>
      <c r="L6" s="33">
        <v>272700</v>
      </c>
      <c r="M6" s="33">
        <v>454500</v>
      </c>
      <c r="N6" s="33">
        <v>727200</v>
      </c>
    </row>
    <row r="7" spans="1:14" ht="27" customHeight="1" thickBot="1" x14ac:dyDescent="0.35">
      <c r="A7" s="12"/>
      <c r="B7" s="12"/>
      <c r="C7" s="105" t="s">
        <v>66</v>
      </c>
      <c r="D7" s="106"/>
      <c r="E7" s="107"/>
      <c r="F7" s="24">
        <f>SUM(F3:F6)</f>
        <v>5364773.6399999997</v>
      </c>
      <c r="G7" s="31"/>
      <c r="H7" s="31"/>
      <c r="I7" s="31"/>
      <c r="J7" s="32"/>
      <c r="K7" s="31"/>
      <c r="L7" s="31"/>
      <c r="M7" s="31"/>
      <c r="N7" s="31"/>
    </row>
    <row r="8" spans="1:14" x14ac:dyDescent="0.3">
      <c r="I8" s="17"/>
    </row>
    <row r="10" spans="1:14" x14ac:dyDescent="0.3">
      <c r="F10" s="17"/>
    </row>
  </sheetData>
  <mergeCells count="12">
    <mergeCell ref="C7:E7"/>
    <mergeCell ref="L1:L2"/>
    <mergeCell ref="N1:N2"/>
    <mergeCell ref="I1:I2"/>
    <mergeCell ref="J1:J2"/>
    <mergeCell ref="K1:K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3D4A6-EF7A-4F30-BD90-07011C912D41}">
  <dimension ref="A1:D34"/>
  <sheetViews>
    <sheetView tabSelected="1" workbookViewId="0">
      <pane ySplit="1" topLeftCell="A2" activePane="bottomLeft" state="frozen"/>
      <selection pane="bottomLeft" activeCell="B26" sqref="B26"/>
    </sheetView>
  </sheetViews>
  <sheetFormatPr defaultColWidth="19.6640625" defaultRowHeight="14.4" x14ac:dyDescent="0.3"/>
  <cols>
    <col min="1" max="1" width="9.6640625" customWidth="1"/>
    <col min="2" max="2" width="36.6640625" customWidth="1"/>
    <col min="3" max="3" width="12.109375" style="55" customWidth="1"/>
    <col min="4" max="4" width="23.5546875" customWidth="1"/>
  </cols>
  <sheetData>
    <row r="1" spans="1:4" x14ac:dyDescent="0.3">
      <c r="A1" s="113" t="s">
        <v>82</v>
      </c>
      <c r="B1" s="113"/>
      <c r="C1" s="113"/>
      <c r="D1" s="113"/>
    </row>
    <row r="2" spans="1:4" ht="19.2" customHeight="1" x14ac:dyDescent="0.3">
      <c r="A2" s="60" t="s">
        <v>73</v>
      </c>
      <c r="B2" s="56" t="s">
        <v>86</v>
      </c>
      <c r="C2" s="57" t="s">
        <v>75</v>
      </c>
      <c r="D2" s="56" t="s">
        <v>80</v>
      </c>
    </row>
    <row r="3" spans="1:4" x14ac:dyDescent="0.3">
      <c r="A3" s="114" t="s">
        <v>87</v>
      </c>
      <c r="B3" s="58" t="s">
        <v>74</v>
      </c>
      <c r="C3" s="59">
        <v>0.05</v>
      </c>
      <c r="D3" s="58"/>
    </row>
    <row r="4" spans="1:4" x14ac:dyDescent="0.3">
      <c r="A4" s="115"/>
      <c r="B4" s="58" t="s">
        <v>76</v>
      </c>
      <c r="C4" s="59">
        <v>0.5</v>
      </c>
      <c r="D4" s="58"/>
    </row>
    <row r="5" spans="1:4" x14ac:dyDescent="0.3">
      <c r="A5" s="115"/>
      <c r="B5" s="58" t="s">
        <v>79</v>
      </c>
      <c r="C5" s="59">
        <v>0</v>
      </c>
      <c r="D5" s="58"/>
    </row>
    <row r="6" spans="1:4" x14ac:dyDescent="0.3">
      <c r="A6" s="115"/>
      <c r="B6" s="58" t="s">
        <v>40</v>
      </c>
      <c r="C6" s="59">
        <v>0.45</v>
      </c>
      <c r="D6" s="58" t="s">
        <v>105</v>
      </c>
    </row>
    <row r="7" spans="1:4" x14ac:dyDescent="0.3">
      <c r="A7" s="115"/>
      <c r="B7" s="58" t="s">
        <v>77</v>
      </c>
      <c r="C7" s="59">
        <v>0.3</v>
      </c>
      <c r="D7" s="58"/>
    </row>
    <row r="8" spans="1:4" x14ac:dyDescent="0.3">
      <c r="A8" s="115"/>
      <c r="B8" s="58" t="s">
        <v>78</v>
      </c>
      <c r="C8" s="59">
        <v>0.4</v>
      </c>
      <c r="D8" s="58"/>
    </row>
    <row r="9" spans="1:4" x14ac:dyDescent="0.3">
      <c r="A9" s="116"/>
      <c r="B9" s="58" t="s">
        <v>81</v>
      </c>
      <c r="C9" s="59">
        <v>0.15</v>
      </c>
      <c r="D9" s="58"/>
    </row>
    <row r="10" spans="1:4" x14ac:dyDescent="0.3">
      <c r="A10" s="60" t="s">
        <v>83</v>
      </c>
    </row>
    <row r="11" spans="1:4" x14ac:dyDescent="0.3">
      <c r="B11" s="58" t="s">
        <v>37</v>
      </c>
      <c r="C11" s="59">
        <v>0.1</v>
      </c>
      <c r="D11" s="58"/>
    </row>
    <row r="12" spans="1:4" x14ac:dyDescent="0.3">
      <c r="A12" s="60" t="s">
        <v>84</v>
      </c>
    </row>
    <row r="13" spans="1:4" x14ac:dyDescent="0.3">
      <c r="B13" s="58" t="s">
        <v>38</v>
      </c>
      <c r="C13" s="59">
        <v>0.47</v>
      </c>
      <c r="D13" s="58"/>
    </row>
    <row r="14" spans="1:4" x14ac:dyDescent="0.3">
      <c r="A14" s="61" t="s">
        <v>85</v>
      </c>
    </row>
    <row r="15" spans="1:4" x14ac:dyDescent="0.3">
      <c r="A15" s="110" t="s">
        <v>87</v>
      </c>
      <c r="B15" s="58" t="s">
        <v>90</v>
      </c>
      <c r="C15" s="59">
        <v>0.25</v>
      </c>
      <c r="D15" s="58"/>
    </row>
    <row r="16" spans="1:4" x14ac:dyDescent="0.3">
      <c r="A16" s="110"/>
      <c r="B16" s="58" t="s">
        <v>89</v>
      </c>
      <c r="C16" s="59">
        <v>0.3</v>
      </c>
      <c r="D16" s="58"/>
    </row>
    <row r="17" spans="1:4" x14ac:dyDescent="0.3">
      <c r="A17" s="110"/>
      <c r="B17" s="58" t="s">
        <v>88</v>
      </c>
      <c r="C17" s="59">
        <v>0.3</v>
      </c>
      <c r="D17" s="58"/>
    </row>
    <row r="18" spans="1:4" x14ac:dyDescent="0.3">
      <c r="A18" s="61" t="s">
        <v>91</v>
      </c>
    </row>
    <row r="19" spans="1:4" x14ac:dyDescent="0.3">
      <c r="A19" s="110" t="s">
        <v>87</v>
      </c>
      <c r="B19" s="58" t="s">
        <v>92</v>
      </c>
      <c r="C19" s="59">
        <v>0.05</v>
      </c>
      <c r="D19" s="58"/>
    </row>
    <row r="20" spans="1:4" x14ac:dyDescent="0.3">
      <c r="A20" s="110"/>
      <c r="B20" s="58" t="s">
        <v>94</v>
      </c>
      <c r="C20" s="59">
        <v>0.05</v>
      </c>
      <c r="D20" s="58"/>
    </row>
    <row r="21" spans="1:4" x14ac:dyDescent="0.3">
      <c r="A21" s="110"/>
      <c r="B21" s="58" t="s">
        <v>93</v>
      </c>
      <c r="C21" s="59">
        <v>0.3</v>
      </c>
      <c r="D21" s="58"/>
    </row>
    <row r="22" spans="1:4" x14ac:dyDescent="0.3">
      <c r="A22" s="61" t="s">
        <v>95</v>
      </c>
    </row>
    <row r="23" spans="1:4" x14ac:dyDescent="0.3">
      <c r="A23" s="58"/>
      <c r="B23" s="58" t="s">
        <v>40</v>
      </c>
      <c r="C23" s="59">
        <v>0.4</v>
      </c>
      <c r="D23" s="58"/>
    </row>
    <row r="24" spans="1:4" x14ac:dyDescent="0.3">
      <c r="A24" s="61" t="s">
        <v>96</v>
      </c>
    </row>
    <row r="25" spans="1:4" x14ac:dyDescent="0.3">
      <c r="A25" s="110" t="s">
        <v>87</v>
      </c>
      <c r="B25" s="58" t="s">
        <v>97</v>
      </c>
      <c r="C25" s="59">
        <v>0.25</v>
      </c>
      <c r="D25" s="58"/>
    </row>
    <row r="26" spans="1:4" x14ac:dyDescent="0.3">
      <c r="A26" s="110"/>
      <c r="B26" s="58" t="s">
        <v>98</v>
      </c>
      <c r="C26" s="111" t="s">
        <v>99</v>
      </c>
      <c r="D26" s="112"/>
    </row>
    <row r="27" spans="1:4" x14ac:dyDescent="0.3">
      <c r="A27" s="61" t="s">
        <v>100</v>
      </c>
    </row>
    <row r="28" spans="1:4" x14ac:dyDescent="0.3">
      <c r="A28" s="110" t="s">
        <v>87</v>
      </c>
      <c r="B28" s="58" t="s">
        <v>101</v>
      </c>
      <c r="C28" s="59">
        <v>0.05</v>
      </c>
      <c r="D28" s="58"/>
    </row>
    <row r="29" spans="1:4" x14ac:dyDescent="0.3">
      <c r="A29" s="110"/>
      <c r="B29" s="58" t="s">
        <v>57</v>
      </c>
      <c r="C29" s="59">
        <v>0.05</v>
      </c>
      <c r="D29" s="58"/>
    </row>
    <row r="30" spans="1:4" x14ac:dyDescent="0.3">
      <c r="A30" s="61" t="s">
        <v>102</v>
      </c>
    </row>
    <row r="31" spans="1:4" x14ac:dyDescent="0.3">
      <c r="A31" s="110" t="s">
        <v>103</v>
      </c>
      <c r="B31" s="58" t="s">
        <v>43</v>
      </c>
      <c r="C31" s="59">
        <v>0.6</v>
      </c>
      <c r="D31" s="58"/>
    </row>
    <row r="32" spans="1:4" x14ac:dyDescent="0.3">
      <c r="A32" s="110"/>
      <c r="B32" s="58" t="s">
        <v>57</v>
      </c>
      <c r="C32" s="59">
        <v>0.05</v>
      </c>
      <c r="D32" s="58"/>
    </row>
    <row r="33" spans="1:4" x14ac:dyDescent="0.3">
      <c r="A33" s="62" t="s">
        <v>104</v>
      </c>
    </row>
    <row r="34" spans="1:4" x14ac:dyDescent="0.3">
      <c r="A34" s="58"/>
      <c r="B34" s="58" t="s">
        <v>44</v>
      </c>
      <c r="C34" s="63">
        <v>0.4027</v>
      </c>
      <c r="D34" s="58"/>
    </row>
  </sheetData>
  <mergeCells count="8">
    <mergeCell ref="A31:A32"/>
    <mergeCell ref="C26:D26"/>
    <mergeCell ref="A1:D1"/>
    <mergeCell ref="A3:A9"/>
    <mergeCell ref="A15:A17"/>
    <mergeCell ref="A19:A21"/>
    <mergeCell ref="A25:A26"/>
    <mergeCell ref="A28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PROSPETTO COMPLESSIVO. </vt:lpstr>
      <vt:lpstr>Prospetto Ausl Romagna </vt:lpstr>
      <vt:lpstr>Prospetto Ausl Piacenza</vt:lpstr>
      <vt:lpstr>sconti listini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 Letizia</dc:creator>
  <cp:lastModifiedBy>Belli Letizia</cp:lastModifiedBy>
  <dcterms:created xsi:type="dcterms:W3CDTF">2025-04-01T09:02:06Z</dcterms:created>
  <dcterms:modified xsi:type="dcterms:W3CDTF">2025-08-29T11:21:51Z</dcterms:modified>
</cp:coreProperties>
</file>