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570" windowHeight="5400" firstSheet="1" activeTab="1"/>
  </bookViews>
  <sheets>
    <sheet name="Disciplinare - estratto" sheetId="1" r:id="rId1"/>
    <sheet name="tabella punteggi complessivi" sheetId="2" r:id="rId2"/>
  </sheets>
  <definedNames/>
  <calcPr fullCalcOnLoad="1"/>
</workbook>
</file>

<file path=xl/sharedStrings.xml><?xml version="1.0" encoding="utf-8"?>
<sst xmlns="http://schemas.openxmlformats.org/spreadsheetml/2006/main" count="58" uniqueCount="58">
  <si>
    <t>6.     possesso di una registrazione EMAS (Regolamento n.1221/2009 sull’adesione volontaria delle organizzazioni a un sistema comunitario di ecogestione e audit), in corso di validità, oppure di una certificazione secondo la norma ISO 14001 o secondo norme di gestione ambientale basate sulle pertinenti norme europee o internazionali, certificate da organismi di valutazione delle conformità; saranno presi in considerazione solamente certificazioni rilasciate in data anteriore a quella di pubblicazione del presente bando.</t>
  </si>
  <si>
    <t xml:space="preserve"> 7. Possesso di ulteriori certificazioni di qualità quali OSHAS 18001, BS 8001, UNI EN ISO 50.001;                                                                                    NB saranno prese in considerazione solamente certificazioni rilasciate in data anteriore a quella di pubblicazione del presente bando.</t>
  </si>
  <si>
    <t>Punteggio assegnato per OFFERTA TECNICA dopo riparametrazione</t>
  </si>
  <si>
    <t>I concorrenti con punteggio 0 per l'offerta tecnica risultano inidonei per non aver raggiunto la soglia minima di qualità</t>
  </si>
  <si>
    <t xml:space="preserve">Punteggio complessivo assegnato </t>
  </si>
  <si>
    <t>Massimo ribasso offerto:</t>
  </si>
  <si>
    <t>TABELLA RIASSUNTIVA DEI PUNTEGGI ASSEGNATI DOPO L'APERTURA DELLE OFFERTE ECONOMICHE</t>
  </si>
  <si>
    <t>Rmax =</t>
  </si>
  <si>
    <t>Numero d’ordine ricevimento offerta</t>
  </si>
  <si>
    <t>Nominativo del concorrente</t>
  </si>
  <si>
    <t>Ribasso offerto</t>
  </si>
  <si>
    <t>Punteggio assegnato per OFFERTA ECONOMICA</t>
  </si>
  <si>
    <t>punteggio max offerta tecnica:</t>
  </si>
  <si>
    <t xml:space="preserve">PROCEDURA APERTA PER L'APPALTO DELLE OPERE DI AMPLIAMENTO E RISTRUTTURAZIONE DEL PRONTO SOCCORSO DELL'OSPEDALE M.BUFALINI DI CESENA </t>
  </si>
  <si>
    <r>
      <t xml:space="preserve">punteggio max offerta economica: </t>
    </r>
    <r>
      <rPr>
        <sz val="14"/>
        <rFont val="Arial"/>
        <family val="2"/>
      </rPr>
      <t>*</t>
    </r>
  </si>
  <si>
    <t>*</t>
  </si>
  <si>
    <r>
      <t>V(a)</t>
    </r>
    <r>
      <rPr>
        <i/>
        <sz val="11"/>
        <rFont val="Times New Roman"/>
        <family val="1"/>
      </rPr>
      <t>i</t>
    </r>
    <r>
      <rPr>
        <sz val="11"/>
        <rFont val="Times New Roman"/>
        <family val="1"/>
      </rPr>
      <t xml:space="preserve"> = (R</t>
    </r>
    <r>
      <rPr>
        <i/>
        <sz val="11"/>
        <rFont val="Times New Roman"/>
        <family val="1"/>
      </rPr>
      <t>i</t>
    </r>
    <r>
      <rPr>
        <sz val="11"/>
        <rFont val="Times New Roman"/>
        <family val="1"/>
      </rPr>
      <t>/Rmax)</t>
    </r>
    <r>
      <rPr>
        <vertAlign val="superscript"/>
        <sz val="11"/>
        <rFont val="Times New Roman"/>
        <family val="1"/>
      </rPr>
      <t>α</t>
    </r>
  </si>
  <si>
    <t>Rmax = valore corrispondente al ribasso massimo offerto.</t>
  </si>
  <si>
    <t>Ri = valore del ribasso relativo all’offerta oggetto di valutazione.</t>
  </si>
  <si>
    <t>α =  1/2</t>
  </si>
  <si>
    <t>ELEMENTO DI VALUTAZIONE</t>
  </si>
  <si>
    <t>CRITERI MOTIVAZIONALI (in ordine di rilevanza assegnata)</t>
  </si>
  <si>
    <t>Qualità dei componenti edili</t>
  </si>
  <si>
    <t>Qualità dei componenti degli impianti meccanici e loro caratteristiche prestazionali.</t>
  </si>
  <si>
    <t>Qualità ed efficienza dei componenti degli impianti elettrici, anche con riferimento al risparmio energetico</t>
  </si>
  <si>
    <t>Edilizia sostenibile: strategie di cantiere, qualità dei prodotti utilizzati e qualificazione dell’impresa al fine di ridurre i consumi di risorse naturali e la produzione di rifiuti</t>
  </si>
  <si>
    <t>Saranno prese in considerazione le proposte (intese non come mere enunciazioni di principio ma come dimostrazione di metodologie già in essere) che configurino l’opera come intervento di edilizia sostenibile, in cui deve essere garantito il controllo dell’incidenza dei carichi ambientali prendendo in considerazione i seguenti fattori:</t>
  </si>
  <si>
    <r>
      <t>1.</t>
    </r>
    <r>
      <rPr>
        <sz val="7"/>
        <rFont val="Times New Roman"/>
        <family val="1"/>
      </rPr>
      <t xml:space="preserve">     </t>
    </r>
    <r>
      <rPr>
        <sz val="10"/>
        <rFont val="Times New Roman"/>
        <family val="1"/>
      </rPr>
      <t>gestione dei materiali di scavo e trattamento dei liquami prodotti in fase di realizzazione dei pali di fondazione</t>
    </r>
  </si>
  <si>
    <r>
      <t>2.</t>
    </r>
    <r>
      <rPr>
        <sz val="7"/>
        <rFont val="Times New Roman"/>
        <family val="1"/>
      </rPr>
      <t xml:space="preserve">     </t>
    </r>
    <r>
      <rPr>
        <sz val="10"/>
        <rFont val="Times New Roman"/>
        <family val="1"/>
      </rPr>
      <t>uso di prodotti ecosostenibili: calcestruzzi – isolamento termico del corpo d’ampliamento (pareti esterne e copertura) – eventuale disassemblabilità dei componenti edilizi e degli elementi prefabbricati (es.: infissi esterni e interni);</t>
    </r>
  </si>
  <si>
    <r>
      <t>3.</t>
    </r>
    <r>
      <rPr>
        <sz val="7"/>
        <rFont val="Times New Roman"/>
        <family val="1"/>
      </rPr>
      <t xml:space="preserve">     </t>
    </r>
    <r>
      <rPr>
        <sz val="10"/>
        <rFont val="Times New Roman"/>
        <family val="1"/>
      </rPr>
      <t>gestione dei rifiuti da demolizione;</t>
    </r>
  </si>
  <si>
    <r>
      <t>4.</t>
    </r>
    <r>
      <rPr>
        <sz val="7"/>
        <rFont val="Times New Roman"/>
        <family val="1"/>
      </rPr>
      <t xml:space="preserve">     </t>
    </r>
    <r>
      <rPr>
        <sz val="10"/>
        <rFont val="Times New Roman"/>
        <family val="1"/>
      </rPr>
      <t>livello di formazione del personale impiegato in cantiere in merito agli specifici compiti attinenti alla gestione ambientale del cantiere;</t>
    </r>
  </si>
  <si>
    <r>
      <t>5.</t>
    </r>
    <r>
      <rPr>
        <sz val="7"/>
        <rFont val="Times New Roman"/>
        <family val="1"/>
      </rPr>
      <t xml:space="preserve">     </t>
    </r>
    <r>
      <rPr>
        <sz val="10"/>
        <rFont val="Times New Roman"/>
        <family val="1"/>
      </rPr>
      <t>dimostrazione dell’avvenuta applicazione delle Linee Guida adottate con D.M. 6 giugno 2012 “Guida per l’integrazione degli aspetti sociali negli appalti pubblici”;</t>
    </r>
  </si>
  <si>
    <t>VALORE</t>
  </si>
  <si>
    <t>%</t>
  </si>
  <si>
    <t>PUNTEGGIO</t>
  </si>
  <si>
    <t>VALORE COMPLESSIVO DELLE MIGLIORIE</t>
  </si>
  <si>
    <t>% rispetto all'importo di progetto</t>
  </si>
  <si>
    <t>N.B.:</t>
  </si>
  <si>
    <t>attivare OSHAS costa €. 9.100 ogni tre anni (4.500 + 1.400 + 1.400)</t>
  </si>
  <si>
    <t>attivare ISO 9001 costa €. 5.300 (2.550 + 1.400 + 1.400)</t>
  </si>
  <si>
    <t>per la prima volta per le ditte meno strutturate occorre una consulenza per entrambe le iscrizioni che può</t>
  </si>
  <si>
    <t>costare sugli 8.000 €</t>
  </si>
  <si>
    <t>Promozione dell’impiego delle pompe di calore</t>
  </si>
  <si>
    <t xml:space="preserve">Si valuteranno le proposte di miglioramento riguardanti:
• Integrazione del circuito di riscaldamento lato ospedale tramite pompe di calore ad assorbimento a gas metano;
• Sostituzione di gruppi frigoriferi obsoleti condensati ad aria con impianti polivalenti con recupero del calore;
• Sostituzione di impianti Rooftop obsoleti con modelli di prestazioni superiori.
NB: le proposte si intenderanno complete di ogni onere accessorio necessario per il montaggio e per la messa in funzione (es. non esaustivo: collegamenti tubazioni, allacciamenti e modifiche elettriche, posizionamento basamenti e supporti strutturali). In particolare le migliorie saranno complete di tutte le pratiche autorizzative e gli adempimenti presso enti terzi (VVF, STB, Regione, ecc.) che risultino necessari.
</t>
  </si>
  <si>
    <t xml:space="preserve">Si valuteranno le proposte di miglioramento riguardanti:
• L'apertura e la porta d'ingresso dell'ambulatorio denominato "shock room" per una maggiore funzionalità in rapporto all'ingresso di letti o barelle (è compresa schermatura in piombo da 2 mm);
• Eventuali frangisole per le finestre e le aperture del lato sud del corpo d’ampliamento, anche in alternativa a quanto previsto nel progetto per gli infissi esterni ed eventuale pensilina di protezione all'ingresso pedonale;
• Eventuale proposta-offerta di bancone da installare nella zona triage / registrazione.
</t>
  </si>
  <si>
    <t xml:space="preserve">Saranno prese in considerazione e valutate le proposte in grado di apportare miglioramenti in termini di: 
• tenuta all’aria dei canali con riferimento alla classe prestazionale;
• impiego di materiali con caratteristiche anti-microbiche per la formazione dei canali;
• componenti accessori delle pompe di trasporto fluidi caldi e freddi a servizio degli impianti meccanici;
• tipologia di costruzione e impiego di sistemi termodinamici di recupero energia sulle unità di trattamento dell’aria.
Verranno valutate anche le modalità di posa in opera.
</t>
  </si>
  <si>
    <t xml:space="preserve">Saranno prese in considerazione proposte tecniche migliorative riguardanti:
• ridondanza dei gruppi di continuità;
• il controllo automatico dell’illuminamento, dei carichi elettrici, degli schermi solari finalizzato al risparmio energetico e al massimo comfort degli ambienti;
• i due armadi dati presenti al piano del Pronto Soccorso.
</t>
  </si>
  <si>
    <t>SCG Impianti &amp; Costruzioni S.p.a. di Acerra (NA)</t>
  </si>
  <si>
    <t>R.T.I.: IDROTERMICA D.I.C.A. S.r.l. (capogruppo) di Rimini/ SB Elettroimpianti S.n.c. di San Clemente (RN)</t>
  </si>
  <si>
    <t>R.T.I.:  CPL CONCORDIA Soc.coop (capogruppo) di Concordia s/Secchia (MO) / SAMPAOLESI TULLIO S.r.l. di Rimini / SOCIETÀ FRA OPERAI MURATORI DEL COMUNE DI CESENA S.p.a. – SOM  di Cesena</t>
  </si>
  <si>
    <t>SEGEDIL S.r.l. di Roma</t>
  </si>
  <si>
    <t>R.T.I.: GESTA S.p.a. (capogruppo) di Reggio Emilia / ALFREDO CECCHINI srl -  fraz Santa Palomba Roma</t>
  </si>
  <si>
    <t>F.LLI FRANCHINI  S.r.l. Unipersonale di Rimini</t>
  </si>
  <si>
    <t>CME Consorzio Imprenditori Edili soc.coop. di Modena</t>
  </si>
  <si>
    <t>APLEONA HSG spa di Fossò (VE)</t>
  </si>
  <si>
    <t>R.T.I.: CONSORZIO TRA COOPERATIVE DI PRODUZIONE E LAVORI - CONS.COOP. Soc.coop.va (capogruppo) di Forlì / C.A.I.E.C. Soc. Coop.va di Cesena</t>
  </si>
  <si>
    <t>ARCO LAVORI Soc. Coop. Cons. di Ravenna</t>
  </si>
  <si>
    <t>C.I.C.A.I. Soc. Coop. Cons. P.A. di Rimini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</si>
</sst>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
    <numFmt numFmtId="169" formatCode="#,##0.0"/>
    <numFmt numFmtId="170" formatCode="0.00000000"/>
    <numFmt numFmtId="171" formatCode="0.0000000"/>
    <numFmt numFmtId="172" formatCode="0.000000"/>
    <numFmt numFmtId="173" formatCode="0.00000"/>
    <numFmt numFmtId="174" formatCode="0.0000"/>
    <numFmt numFmtId="175" formatCode="0.000"/>
    <numFmt numFmtId="176" formatCode="0.000%"/>
    <numFmt numFmtId="177" formatCode="0.0"/>
    <numFmt numFmtId="178" formatCode="0.0%"/>
  </numFmts>
  <fonts count="41">
    <font>
      <sz val="10"/>
      <name val="Arial"/>
      <family val="0"/>
    </font>
    <font>
      <sz val="8"/>
      <name val="Arial"/>
      <family val="0"/>
    </font>
    <font>
      <sz val="12"/>
      <name val="Times New Roman"/>
      <family val="1"/>
    </font>
    <font>
      <sz val="10"/>
      <name val="Times New Roman"/>
      <family val="1"/>
    </font>
    <font>
      <b/>
      <sz val="10"/>
      <name val="Times New Roman"/>
      <family val="1"/>
    </font>
    <font>
      <sz val="11"/>
      <name val="Times New Roman"/>
      <family val="1"/>
    </font>
    <font>
      <b/>
      <sz val="10"/>
      <name val="Arial"/>
      <family val="2"/>
    </font>
    <font>
      <b/>
      <sz val="12"/>
      <name val="Times New Roman"/>
      <family val="1"/>
    </font>
    <font>
      <b/>
      <sz val="11"/>
      <name val="Times New Roman"/>
      <family val="1"/>
    </font>
    <font>
      <b/>
      <sz val="12"/>
      <name val="Arial"/>
      <family val="2"/>
    </font>
    <font>
      <sz val="9"/>
      <name val="Times New Roman"/>
      <family val="1"/>
    </font>
    <font>
      <sz val="10"/>
      <color indexed="8"/>
      <name val="Times New Roman"/>
      <family val="1"/>
    </font>
    <font>
      <b/>
      <sz val="10"/>
      <color indexed="8"/>
      <name val="Times New Roman"/>
      <family val="1"/>
    </font>
    <font>
      <sz val="9"/>
      <name val="Arial"/>
      <family val="0"/>
    </font>
    <font>
      <sz val="12"/>
      <name val="Arial"/>
      <family val="2"/>
    </font>
    <font>
      <sz val="12"/>
      <color indexed="8"/>
      <name val="Arial"/>
      <family val="2"/>
    </font>
    <font>
      <u val="single"/>
      <sz val="10"/>
      <color indexed="12"/>
      <name val="Arial"/>
      <family val="0"/>
    </font>
    <font>
      <u val="single"/>
      <sz val="10"/>
      <color indexed="36"/>
      <name val="Arial"/>
      <family val="0"/>
    </font>
    <font>
      <sz val="14"/>
      <name val="Arial"/>
      <family val="2"/>
    </font>
    <font>
      <i/>
      <sz val="11"/>
      <name val="Times New Roman"/>
      <family val="1"/>
    </font>
    <font>
      <vertAlign val="superscript"/>
      <sz val="11"/>
      <name val="Times New Roman"/>
      <family val="1"/>
    </font>
    <font>
      <sz val="11"/>
      <color indexed="21"/>
      <name val="Times New Roman"/>
      <family val="1"/>
    </font>
    <font>
      <sz val="7"/>
      <name val="Times New Roman"/>
      <family val="1"/>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style="medium"/>
      <right>
        <color indexed="63"/>
      </right>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thin"/>
    </border>
    <border>
      <left style="thin"/>
      <right style="thin"/>
      <top style="medium"/>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1" applyNumberFormat="0" applyAlignment="0" applyProtection="0"/>
    <xf numFmtId="0" fontId="27" fillId="0" borderId="2" applyNumberFormat="0" applyFill="0" applyAlignment="0" applyProtection="0"/>
    <xf numFmtId="0" fontId="28" fillId="17"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2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2" borderId="0" applyNumberFormat="0" applyBorder="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 borderId="0" applyNumberFormat="0" applyBorder="0" applyAlignment="0" applyProtection="0"/>
    <xf numFmtId="0" fontId="4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0" fillId="0" borderId="0" xfId="0" applyBorder="1" applyAlignment="1">
      <alignment/>
    </xf>
    <xf numFmtId="0" fontId="5" fillId="0" borderId="0" xfId="0" applyFont="1" applyBorder="1" applyAlignment="1">
      <alignment/>
    </xf>
    <xf numFmtId="0" fontId="5" fillId="0" borderId="0" xfId="0" applyFont="1" applyAlignment="1">
      <alignment/>
    </xf>
    <xf numFmtId="0" fontId="2" fillId="0" borderId="0" xfId="0" applyFont="1" applyAlignment="1">
      <alignment horizontal="center"/>
    </xf>
    <xf numFmtId="0" fontId="6" fillId="0" borderId="0" xfId="0" applyFont="1" applyAlignment="1">
      <alignment/>
    </xf>
    <xf numFmtId="176" fontId="0" fillId="0" borderId="0" xfId="0" applyNumberFormat="1" applyAlignment="1">
      <alignment horizontal="left"/>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0" fillId="0" borderId="10" xfId="0" applyBorder="1" applyAlignment="1">
      <alignment vertical="center"/>
    </xf>
    <xf numFmtId="0" fontId="7" fillId="0" borderId="0" xfId="0" applyFont="1" applyAlignment="1">
      <alignment horizontal="left" wrapText="1"/>
    </xf>
    <xf numFmtId="175" fontId="15" fillId="0" borderId="11" xfId="0" applyNumberFormat="1" applyFont="1" applyBorder="1" applyAlignment="1">
      <alignment vertical="center" wrapText="1"/>
    </xf>
    <xf numFmtId="176" fontId="15" fillId="0" borderId="12" xfId="0" applyNumberFormat="1" applyFont="1" applyBorder="1" applyAlignment="1">
      <alignment vertical="center" wrapText="1"/>
    </xf>
    <xf numFmtId="0" fontId="6" fillId="0" borderId="13" xfId="0" applyFont="1" applyBorder="1" applyAlignment="1">
      <alignment vertical="center"/>
    </xf>
    <xf numFmtId="175" fontId="9" fillId="0" borderId="14" xfId="0" applyNumberFormat="1" applyFont="1" applyBorder="1" applyAlignment="1">
      <alignment vertical="center"/>
    </xf>
    <xf numFmtId="0" fontId="6" fillId="0" borderId="15" xfId="0" applyFont="1" applyBorder="1" applyAlignment="1">
      <alignment vertical="center"/>
    </xf>
    <xf numFmtId="0" fontId="10" fillId="0" borderId="16" xfId="0" applyFont="1" applyBorder="1" applyAlignment="1">
      <alignment vertical="center" wrapText="1"/>
    </xf>
    <xf numFmtId="0" fontId="13"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1" fillId="0" borderId="18" xfId="0" applyFont="1" applyBorder="1" applyAlignment="1">
      <alignment horizontal="center" vertical="center" wrapText="1"/>
    </xf>
    <xf numFmtId="0" fontId="10" fillId="0" borderId="21" xfId="0" applyFont="1" applyBorder="1" applyAlignment="1">
      <alignment vertical="center" wrapText="1"/>
    </xf>
    <xf numFmtId="0" fontId="8" fillId="0" borderId="22" xfId="0" applyFont="1" applyBorder="1" applyAlignment="1">
      <alignment vertical="center" wrapText="1"/>
    </xf>
    <xf numFmtId="0" fontId="11" fillId="0" borderId="22" xfId="0" applyFont="1" applyBorder="1" applyAlignment="1">
      <alignment vertical="center" wrapText="1"/>
    </xf>
    <xf numFmtId="0" fontId="12" fillId="0" borderId="23" xfId="0" applyFont="1" applyBorder="1" applyAlignment="1">
      <alignment vertical="center" wrapText="1"/>
    </xf>
    <xf numFmtId="0" fontId="2"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18" fillId="0" borderId="0" xfId="0" applyFont="1" applyAlignment="1">
      <alignment/>
    </xf>
    <xf numFmtId="0" fontId="0" fillId="0" borderId="12" xfId="0" applyBorder="1" applyAlignment="1">
      <alignment vertical="center"/>
    </xf>
    <xf numFmtId="0" fontId="6" fillId="0" borderId="14" xfId="0" applyFont="1" applyBorder="1" applyAlignment="1">
      <alignment vertical="center"/>
    </xf>
    <xf numFmtId="0" fontId="2" fillId="0" borderId="25" xfId="0" applyFont="1" applyBorder="1" applyAlignment="1">
      <alignment horizontal="center" vertical="center" wrapText="1"/>
    </xf>
    <xf numFmtId="175" fontId="15" fillId="0" borderId="26" xfId="50" applyNumberFormat="1" applyFont="1" applyBorder="1" applyAlignment="1">
      <alignment vertical="center" wrapText="1"/>
    </xf>
    <xf numFmtId="176" fontId="15" fillId="0" borderId="27" xfId="0" applyNumberFormat="1" applyFont="1" applyBorder="1" applyAlignment="1">
      <alignment vertical="center" wrapText="1"/>
    </xf>
    <xf numFmtId="175" fontId="9" fillId="0" borderId="28" xfId="0" applyNumberFormat="1" applyFont="1" applyBorder="1" applyAlignment="1">
      <alignment vertical="center"/>
    </xf>
    <xf numFmtId="0" fontId="5" fillId="0" borderId="0" xfId="0" applyFont="1" applyBorder="1" applyAlignment="1">
      <alignment horizontal="justify"/>
    </xf>
    <xf numFmtId="0" fontId="5" fillId="0" borderId="0" xfId="0" applyFont="1" applyBorder="1" applyAlignment="1">
      <alignment horizontal="left" indent="1"/>
    </xf>
    <xf numFmtId="175" fontId="14" fillId="0" borderId="29" xfId="0" applyNumberFormat="1" applyFont="1" applyBorder="1" applyAlignment="1">
      <alignment vertical="center" wrapText="1"/>
    </xf>
    <xf numFmtId="176" fontId="15" fillId="0" borderId="10" xfId="0" applyNumberFormat="1" applyFont="1" applyBorder="1" applyAlignment="1">
      <alignment vertical="center" wrapText="1"/>
    </xf>
    <xf numFmtId="175" fontId="9" fillId="0" borderId="13" xfId="0" applyNumberFormat="1" applyFont="1" applyBorder="1" applyAlignment="1">
      <alignment vertical="center"/>
    </xf>
    <xf numFmtId="0" fontId="0" fillId="0" borderId="0" xfId="0" applyAlignment="1">
      <alignment wrapText="1"/>
    </xf>
    <xf numFmtId="0" fontId="6" fillId="0" borderId="0" xfId="0" applyFont="1" applyAlignment="1">
      <alignment horizontal="center"/>
    </xf>
    <xf numFmtId="0" fontId="5" fillId="0" borderId="0" xfId="0" applyFont="1" applyAlignment="1">
      <alignment horizontal="left" indent="1"/>
    </xf>
    <xf numFmtId="0" fontId="21" fillId="0" borderId="0" xfId="0" applyFont="1" applyAlignment="1">
      <alignment/>
    </xf>
    <xf numFmtId="175" fontId="14" fillId="0" borderId="27" xfId="0" applyNumberFormat="1" applyFont="1" applyFill="1" applyBorder="1" applyAlignment="1">
      <alignment vertical="center"/>
    </xf>
    <xf numFmtId="175" fontId="14" fillId="0" borderId="10" xfId="0" applyNumberFormat="1" applyFont="1" applyFill="1" applyBorder="1" applyAlignment="1">
      <alignment vertical="center"/>
    </xf>
    <xf numFmtId="0" fontId="3" fillId="0" borderId="30" xfId="0" applyFont="1" applyBorder="1" applyAlignment="1">
      <alignment vertical="top" wrapText="1"/>
    </xf>
    <xf numFmtId="0" fontId="3" fillId="0" borderId="31" xfId="0" applyFont="1" applyBorder="1" applyAlignment="1">
      <alignment vertical="top" wrapText="1"/>
    </xf>
    <xf numFmtId="0" fontId="8" fillId="0" borderId="32" xfId="0" applyFont="1" applyBorder="1" applyAlignment="1">
      <alignment vertical="top" wrapText="1"/>
    </xf>
    <xf numFmtId="0" fontId="8" fillId="0" borderId="32" xfId="0" applyFont="1" applyBorder="1" applyAlignment="1">
      <alignment horizontal="justify" wrapText="1"/>
    </xf>
    <xf numFmtId="0" fontId="0" fillId="0" borderId="32" xfId="0" applyBorder="1" applyAlignment="1">
      <alignment wrapText="1"/>
    </xf>
    <xf numFmtId="0" fontId="0" fillId="0" borderId="33" xfId="0" applyBorder="1" applyAlignment="1">
      <alignment wrapText="1"/>
    </xf>
    <xf numFmtId="0" fontId="8" fillId="0" borderId="32" xfId="0" applyFont="1" applyBorder="1" applyAlignment="1">
      <alignment wrapText="1"/>
    </xf>
    <xf numFmtId="0" fontId="5" fillId="0" borderId="32" xfId="0" applyFont="1" applyBorder="1" applyAlignment="1">
      <alignment wrapText="1"/>
    </xf>
    <xf numFmtId="0" fontId="8" fillId="0" borderId="32" xfId="0" applyFont="1" applyBorder="1" applyAlignment="1">
      <alignment horizontal="left" wrapText="1"/>
    </xf>
    <xf numFmtId="0" fontId="0" fillId="0" borderId="0" xfId="0" applyBorder="1" applyAlignment="1">
      <alignment horizontal="center"/>
    </xf>
    <xf numFmtId="43" fontId="0" fillId="0" borderId="0" xfId="45" applyFont="1" applyBorder="1" applyAlignment="1">
      <alignment/>
    </xf>
    <xf numFmtId="43" fontId="0" fillId="0" borderId="34" xfId="45" applyFont="1" applyBorder="1" applyAlignment="1">
      <alignment/>
    </xf>
    <xf numFmtId="43" fontId="6" fillId="0" borderId="0" xfId="45" applyFont="1" applyBorder="1" applyAlignment="1">
      <alignment/>
    </xf>
    <xf numFmtId="43" fontId="6" fillId="0" borderId="0" xfId="0" applyNumberFormat="1" applyFont="1" applyBorder="1" applyAlignment="1">
      <alignment/>
    </xf>
    <xf numFmtId="0" fontId="3" fillId="0" borderId="35" xfId="0" applyFont="1" applyFill="1" applyBorder="1" applyAlignment="1">
      <alignment horizontal="right" vertical="top" wrapText="1" indent="2"/>
    </xf>
    <xf numFmtId="0" fontId="6" fillId="0" borderId="0" xfId="0" applyFont="1" applyBorder="1" applyAlignment="1">
      <alignment horizontal="center"/>
    </xf>
    <xf numFmtId="1" fontId="0" fillId="0" borderId="0" xfId="0" applyNumberFormat="1" applyBorder="1" applyAlignment="1">
      <alignment horizontal="center"/>
    </xf>
    <xf numFmtId="1" fontId="6" fillId="0" borderId="0" xfId="0" applyNumberFormat="1" applyFont="1" applyBorder="1" applyAlignment="1">
      <alignment horizontal="center"/>
    </xf>
    <xf numFmtId="0" fontId="0" fillId="0" borderId="36" xfId="0" applyBorder="1" applyAlignment="1">
      <alignment horizontal="center"/>
    </xf>
    <xf numFmtId="9" fontId="0" fillId="0" borderId="0" xfId="0" applyNumberFormat="1" applyBorder="1" applyAlignment="1">
      <alignment horizontal="center"/>
    </xf>
    <xf numFmtId="4" fontId="0" fillId="0" borderId="0" xfId="0" applyNumberFormat="1" applyBorder="1" applyAlignment="1">
      <alignment/>
    </xf>
    <xf numFmtId="9" fontId="6" fillId="0" borderId="0" xfId="50" applyFont="1" applyBorder="1" applyAlignment="1">
      <alignment horizontal="center"/>
    </xf>
    <xf numFmtId="10" fontId="0" fillId="0" borderId="0" xfId="50" applyNumberFormat="1" applyFont="1" applyBorder="1" applyAlignment="1">
      <alignment horizontal="center"/>
    </xf>
    <xf numFmtId="0" fontId="0" fillId="0" borderId="0" xfId="0" applyFill="1" applyBorder="1" applyAlignment="1">
      <alignment/>
    </xf>
    <xf numFmtId="0" fontId="8" fillId="0" borderId="33" xfId="0" applyFont="1" applyBorder="1" applyAlignment="1">
      <alignment horizontal="justify" wrapText="1"/>
    </xf>
    <xf numFmtId="0" fontId="8" fillId="0" borderId="0" xfId="0" applyFont="1" applyAlignment="1">
      <alignment horizontal="left" vertical="top"/>
    </xf>
    <xf numFmtId="0" fontId="4" fillId="0" borderId="32" xfId="0" applyFont="1" applyBorder="1" applyAlignment="1">
      <alignment wrapText="1"/>
    </xf>
    <xf numFmtId="0" fontId="23" fillId="0" borderId="37" xfId="0" applyFont="1" applyBorder="1" applyAlignment="1">
      <alignment vertical="center" wrapText="1"/>
    </xf>
    <xf numFmtId="0" fontId="23" fillId="0" borderId="10" xfId="0" applyFont="1" applyBorder="1" applyAlignment="1">
      <alignment vertical="center" wrapText="1"/>
    </xf>
    <xf numFmtId="0" fontId="3" fillId="0" borderId="38" xfId="0" applyFont="1" applyBorder="1" applyAlignment="1">
      <alignment vertical="top" wrapText="1"/>
    </xf>
    <xf numFmtId="0" fontId="3" fillId="0" borderId="32" xfId="0" applyFont="1" applyBorder="1" applyAlignment="1">
      <alignment horizontal="left" vertical="top" wrapText="1" indent="2"/>
    </xf>
    <xf numFmtId="0" fontId="3" fillId="0" borderId="33" xfId="0" applyFont="1" applyBorder="1" applyAlignment="1">
      <alignment horizontal="left" vertical="top" wrapText="1" indent="2"/>
    </xf>
    <xf numFmtId="0" fontId="8" fillId="0" borderId="0" xfId="0" applyFont="1" applyAlignment="1">
      <alignment horizontal="left" indent="1"/>
    </xf>
    <xf numFmtId="0" fontId="6" fillId="0" borderId="0" xfId="0" applyFont="1" applyAlignment="1">
      <alignment/>
    </xf>
    <xf numFmtId="0" fontId="3" fillId="0" borderId="38"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39" xfId="0" applyFont="1" applyBorder="1" applyAlignment="1">
      <alignment horizontal="center" wrapText="1"/>
    </xf>
    <xf numFmtId="0" fontId="9" fillId="0" borderId="40" xfId="0" applyFont="1" applyBorder="1" applyAlignment="1">
      <alignment horizontal="center" wrapText="1"/>
    </xf>
    <xf numFmtId="0" fontId="9" fillId="0" borderId="31" xfId="0" applyFont="1" applyBorder="1" applyAlignment="1">
      <alignment horizontal="center" wrapText="1"/>
    </xf>
    <xf numFmtId="0" fontId="14" fillId="0" borderId="41" xfId="0" applyFont="1" applyBorder="1" applyAlignment="1">
      <alignment horizont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25">
      <selection activeCell="D25" sqref="D25"/>
    </sheetView>
  </sheetViews>
  <sheetFormatPr defaultColWidth="9.140625" defaultRowHeight="12.75"/>
  <cols>
    <col min="1" max="1" width="53.00390625" style="1" customWidth="1"/>
    <col min="2" max="2" width="88.7109375" style="1" customWidth="1"/>
    <col min="3" max="3" width="18.7109375" style="1" customWidth="1"/>
    <col min="4" max="4" width="16.28125" style="1" customWidth="1"/>
    <col min="5" max="5" width="16.7109375" style="1" customWidth="1"/>
    <col min="6" max="16384" width="8.8515625" style="1" customWidth="1"/>
  </cols>
  <sheetData>
    <row r="1" spans="1:5" ht="44.25" customHeight="1" thickBot="1">
      <c r="A1" s="49" t="s">
        <v>20</v>
      </c>
      <c r="B1" s="50" t="s">
        <v>21</v>
      </c>
      <c r="C1" s="58" t="s">
        <v>32</v>
      </c>
      <c r="D1" s="58" t="s">
        <v>33</v>
      </c>
      <c r="E1" s="58" t="s">
        <v>34</v>
      </c>
    </row>
    <row r="2" spans="1:5" ht="24.75" customHeight="1">
      <c r="A2" s="74">
        <v>1</v>
      </c>
      <c r="B2" s="83" t="s">
        <v>43</v>
      </c>
      <c r="C2" s="59"/>
      <c r="E2" s="64">
        <v>70</v>
      </c>
    </row>
    <row r="3" spans="1:5" ht="20.25" customHeight="1">
      <c r="A3" s="51" t="s">
        <v>42</v>
      </c>
      <c r="B3" s="84"/>
      <c r="C3" s="61">
        <v>20000</v>
      </c>
      <c r="D3" s="71">
        <f>C3/C32</f>
        <v>0.12165450121654502</v>
      </c>
      <c r="E3" s="65">
        <v>9</v>
      </c>
    </row>
    <row r="4" spans="1:5" ht="74.25" customHeight="1" thickBot="1">
      <c r="A4" s="73"/>
      <c r="B4" s="85"/>
      <c r="C4" s="59"/>
      <c r="D4" s="58"/>
      <c r="E4" s="58"/>
    </row>
    <row r="5" spans="1:5" ht="28.5" customHeight="1">
      <c r="A5" s="52">
        <v>2</v>
      </c>
      <c r="B5" s="83" t="s">
        <v>44</v>
      </c>
      <c r="C5" s="59"/>
      <c r="D5" s="58"/>
      <c r="E5" s="58"/>
    </row>
    <row r="6" spans="1:5" ht="29.25" customHeight="1">
      <c r="A6" s="75" t="s">
        <v>22</v>
      </c>
      <c r="B6" s="84"/>
      <c r="C6" s="59">
        <v>13000</v>
      </c>
      <c r="D6" s="58"/>
      <c r="E6" s="58"/>
    </row>
    <row r="7" spans="1:5" ht="17.25" customHeight="1">
      <c r="A7" s="53"/>
      <c r="B7" s="84"/>
      <c r="C7" s="59">
        <v>15000</v>
      </c>
      <c r="D7" s="58"/>
      <c r="E7" s="58"/>
    </row>
    <row r="8" spans="1:5" ht="12" customHeight="1">
      <c r="A8" s="53"/>
      <c r="B8" s="84"/>
      <c r="C8" s="60">
        <v>15000</v>
      </c>
      <c r="D8" s="58"/>
      <c r="E8" s="58"/>
    </row>
    <row r="9" spans="1:5" ht="12" customHeight="1" thickBot="1">
      <c r="A9" s="54"/>
      <c r="B9" s="85"/>
      <c r="C9" s="61">
        <f>SUM(C6:C8)</f>
        <v>43000</v>
      </c>
      <c r="D9" s="71">
        <f>C9/C32</f>
        <v>0.2615571776155718</v>
      </c>
      <c r="E9" s="65">
        <v>16</v>
      </c>
    </row>
    <row r="10" spans="1:5" ht="12" customHeight="1">
      <c r="A10" s="52">
        <v>3</v>
      </c>
      <c r="B10" s="83" t="s">
        <v>45</v>
      </c>
      <c r="C10" s="59"/>
      <c r="D10" s="58"/>
      <c r="E10" s="58"/>
    </row>
    <row r="11" spans="1:5" ht="29.25" customHeight="1">
      <c r="A11" s="52" t="s">
        <v>23</v>
      </c>
      <c r="B11" s="84"/>
      <c r="C11" s="59"/>
      <c r="D11" s="58"/>
      <c r="E11" s="58"/>
    </row>
    <row r="12" spans="1:5" ht="12" customHeight="1">
      <c r="A12" s="53"/>
      <c r="B12" s="84"/>
      <c r="C12" s="59">
        <v>15000</v>
      </c>
      <c r="D12" s="58"/>
      <c r="E12" s="58"/>
    </row>
    <row r="13" spans="1:5" ht="12" customHeight="1">
      <c r="A13" s="53"/>
      <c r="B13" s="84"/>
      <c r="C13" s="59">
        <v>7000</v>
      </c>
      <c r="D13" s="58"/>
      <c r="E13" s="58"/>
    </row>
    <row r="14" spans="1:5" ht="12" customHeight="1">
      <c r="A14" s="53"/>
      <c r="B14" s="84"/>
      <c r="C14" s="59">
        <v>6000</v>
      </c>
      <c r="D14" s="58"/>
      <c r="E14" s="58"/>
    </row>
    <row r="15" spans="1:5" ht="12" customHeight="1">
      <c r="A15" s="53"/>
      <c r="B15" s="84"/>
      <c r="C15" s="60">
        <v>8000</v>
      </c>
      <c r="D15" s="58"/>
      <c r="E15" s="58"/>
    </row>
    <row r="16" spans="1:5" ht="12" customHeight="1">
      <c r="A16" s="53"/>
      <c r="B16" s="84"/>
      <c r="C16" s="61">
        <f>SUM(C12:C15)</f>
        <v>36000</v>
      </c>
      <c r="D16" s="71">
        <f>C16/C32</f>
        <v>0.21897810218978103</v>
      </c>
      <c r="E16" s="65">
        <f>E2*D16</f>
        <v>15.328467153284672</v>
      </c>
    </row>
    <row r="17" spans="1:5" ht="12" customHeight="1" thickBot="1">
      <c r="A17" s="54"/>
      <c r="B17" s="85"/>
      <c r="C17" s="59"/>
      <c r="D17" s="58"/>
      <c r="E17" s="58"/>
    </row>
    <row r="18" spans="1:5" ht="12" customHeight="1">
      <c r="A18" s="52">
        <v>4</v>
      </c>
      <c r="B18" s="83" t="s">
        <v>46</v>
      </c>
      <c r="C18" s="59"/>
      <c r="D18" s="58"/>
      <c r="E18" s="58"/>
    </row>
    <row r="19" spans="1:5" ht="30" customHeight="1">
      <c r="A19" s="52" t="s">
        <v>24</v>
      </c>
      <c r="B19" s="84"/>
      <c r="C19" s="59"/>
      <c r="D19" s="58"/>
      <c r="E19" s="58"/>
    </row>
    <row r="20" spans="1:5" ht="12" customHeight="1">
      <c r="A20" s="53"/>
      <c r="B20" s="84"/>
      <c r="C20" s="59">
        <v>20000</v>
      </c>
      <c r="D20" s="58"/>
      <c r="E20" s="58"/>
    </row>
    <row r="21" spans="1:5" ht="20.25" customHeight="1">
      <c r="A21" s="53"/>
      <c r="B21" s="84"/>
      <c r="C21" s="59">
        <v>15000</v>
      </c>
      <c r="D21" s="58"/>
      <c r="E21" s="58"/>
    </row>
    <row r="22" spans="1:5" ht="20.25" customHeight="1">
      <c r="A22" s="53"/>
      <c r="B22" s="84"/>
      <c r="C22" s="60">
        <v>8000</v>
      </c>
      <c r="D22" s="58"/>
      <c r="E22" s="58"/>
    </row>
    <row r="23" spans="1:5" ht="16.5" customHeight="1" thickBot="1">
      <c r="A23" s="54"/>
      <c r="B23" s="85"/>
      <c r="C23" s="61">
        <f>SUM(C20:C22)</f>
        <v>43000</v>
      </c>
      <c r="D23" s="71">
        <f>C23/C32</f>
        <v>0.2615571776155718</v>
      </c>
      <c r="E23" s="65">
        <v>16</v>
      </c>
    </row>
    <row r="24" spans="1:5" ht="57" customHeight="1">
      <c r="A24" s="57">
        <v>5</v>
      </c>
      <c r="B24" s="78" t="s">
        <v>26</v>
      </c>
      <c r="C24" s="59"/>
      <c r="D24" s="58"/>
      <c r="E24" s="58"/>
    </row>
    <row r="25" spans="1:5" ht="48" customHeight="1">
      <c r="A25" s="55" t="s">
        <v>25</v>
      </c>
      <c r="B25" s="79" t="s">
        <v>27</v>
      </c>
      <c r="C25" s="59"/>
      <c r="D25" s="58"/>
      <c r="E25" s="58"/>
    </row>
    <row r="26" spans="1:5" ht="29.25" customHeight="1">
      <c r="A26" s="56"/>
      <c r="B26" s="79" t="s">
        <v>28</v>
      </c>
      <c r="C26" s="59"/>
      <c r="D26" s="58"/>
      <c r="E26" s="58"/>
    </row>
    <row r="27" spans="1:5" ht="24.75" customHeight="1">
      <c r="A27" s="53"/>
      <c r="B27" s="79" t="s">
        <v>29</v>
      </c>
      <c r="C27" s="59"/>
      <c r="D27" s="58"/>
      <c r="E27" s="58"/>
    </row>
    <row r="28" spans="1:5" ht="36.75" customHeight="1">
      <c r="A28" s="53"/>
      <c r="B28" s="79" t="s">
        <v>30</v>
      </c>
      <c r="C28" s="61">
        <v>22400</v>
      </c>
      <c r="D28" s="71">
        <f>C28/C32</f>
        <v>0.1362530413625304</v>
      </c>
      <c r="E28" s="65">
        <f>E2*D28</f>
        <v>9.53771289537713</v>
      </c>
    </row>
    <row r="29" spans="1:5" ht="30" customHeight="1">
      <c r="A29" s="53"/>
      <c r="B29" s="79" t="s">
        <v>31</v>
      </c>
      <c r="C29" s="59"/>
      <c r="D29" s="58"/>
      <c r="E29" s="58"/>
    </row>
    <row r="30" spans="1:5" ht="73.5" customHeight="1">
      <c r="A30" s="53"/>
      <c r="B30" s="79" t="s">
        <v>0</v>
      </c>
      <c r="C30" s="59"/>
      <c r="D30" s="58"/>
      <c r="E30" s="58"/>
    </row>
    <row r="31" spans="1:5" ht="45" customHeight="1" thickBot="1">
      <c r="A31" s="54"/>
      <c r="B31" s="80" t="s">
        <v>1</v>
      </c>
      <c r="C31" s="60"/>
      <c r="D31" s="67"/>
      <c r="E31" s="67"/>
    </row>
    <row r="32" spans="1:5" ht="15">
      <c r="A32" s="38"/>
      <c r="B32" s="63" t="s">
        <v>35</v>
      </c>
      <c r="C32" s="62">
        <f>C3+C9+C16+C23+C28</f>
        <v>164400</v>
      </c>
      <c r="D32" s="68">
        <f>SUM(D3:D31)</f>
        <v>1.0000000000000002</v>
      </c>
      <c r="E32" s="66">
        <f>SUM(E3:E31)</f>
        <v>65.8661800486618</v>
      </c>
    </row>
    <row r="33" spans="1:4" ht="15">
      <c r="A33" s="39"/>
      <c r="B33" s="63" t="s">
        <v>36</v>
      </c>
      <c r="C33" s="69">
        <v>2065001.78</v>
      </c>
      <c r="D33" s="70">
        <f>C32/C33</f>
        <v>0.07961252217419396</v>
      </c>
    </row>
    <row r="34" ht="15">
      <c r="A34" s="39"/>
    </row>
    <row r="35" spans="1:2" ht="15">
      <c r="A35" s="39"/>
      <c r="B35" s="1" t="s">
        <v>37</v>
      </c>
    </row>
    <row r="36" spans="1:2" ht="15">
      <c r="A36" s="2"/>
      <c r="B36" s="1" t="s">
        <v>38</v>
      </c>
    </row>
    <row r="37" ht="12.75">
      <c r="B37" s="72" t="s">
        <v>39</v>
      </c>
    </row>
    <row r="38" ht="12.75">
      <c r="B38" s="72" t="s">
        <v>40</v>
      </c>
    </row>
    <row r="39" ht="12.75">
      <c r="B39" s="72" t="s">
        <v>41</v>
      </c>
    </row>
  </sheetData>
  <sheetProtection/>
  <mergeCells count="4">
    <mergeCell ref="B2:B4"/>
    <mergeCell ref="B5:B9"/>
    <mergeCell ref="B10:B17"/>
    <mergeCell ref="B18:B23"/>
  </mergeCells>
  <printOptions/>
  <pageMargins left="0.75" right="0.75" top="1" bottom="1" header="0.5" footer="0.5"/>
  <pageSetup fitToHeight="1"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B1:G35"/>
  <sheetViews>
    <sheetView tabSelected="1" zoomScalePageLayoutView="0" workbookViewId="0" topLeftCell="A18">
      <selection activeCell="C20" sqref="C20"/>
    </sheetView>
  </sheetViews>
  <sheetFormatPr defaultColWidth="9.140625" defaultRowHeight="12.75"/>
  <cols>
    <col min="2" max="2" width="8.7109375" style="0" customWidth="1"/>
    <col min="3" max="3" width="90.7109375" style="0" customWidth="1"/>
    <col min="4" max="4" width="13.140625" style="0" customWidth="1"/>
    <col min="5" max="5" width="11.57421875" style="0" customWidth="1"/>
    <col min="6" max="6" width="13.28125" style="0" customWidth="1"/>
    <col min="7" max="7" width="11.57421875" style="0" customWidth="1"/>
  </cols>
  <sheetData>
    <row r="1" spans="2:3" ht="16.5" thickBot="1">
      <c r="B1" s="3"/>
      <c r="C1" s="4"/>
    </row>
    <row r="2" spans="2:7" ht="51.75" customHeight="1" thickBot="1">
      <c r="B2" s="90" t="s">
        <v>13</v>
      </c>
      <c r="C2" s="91"/>
      <c r="D2" s="91"/>
      <c r="E2" s="91"/>
      <c r="F2" s="91"/>
      <c r="G2" s="92"/>
    </row>
    <row r="3" spans="2:7" ht="38.25" customHeight="1">
      <c r="B3" s="93" t="s">
        <v>6</v>
      </c>
      <c r="C3" s="93"/>
      <c r="D3" s="93"/>
      <c r="E3" s="93"/>
      <c r="F3" s="93"/>
      <c r="G3" s="93"/>
    </row>
    <row r="4" spans="2:7" ht="33.75" customHeight="1">
      <c r="B4" s="10"/>
      <c r="C4" s="10"/>
      <c r="D4" s="10"/>
      <c r="E4" s="10"/>
      <c r="F4" s="10"/>
      <c r="G4" s="10"/>
    </row>
    <row r="5" spans="2:3" ht="15">
      <c r="B5" s="3" t="s">
        <v>5</v>
      </c>
      <c r="C5" s="5"/>
    </row>
    <row r="6" spans="2:3" ht="15">
      <c r="B6" s="3" t="s">
        <v>7</v>
      </c>
      <c r="C6" s="6">
        <f>MAX(E17,E18,E19,E20,E21,E22,E23,E24,E25,E26,E27)</f>
        <v>0.19586</v>
      </c>
    </row>
    <row r="7" spans="4:6" ht="43.5">
      <c r="D7" s="43" t="s">
        <v>12</v>
      </c>
      <c r="E7" s="43"/>
      <c r="F7" s="43" t="s">
        <v>14</v>
      </c>
    </row>
    <row r="8" spans="4:6" ht="13.5" thickBot="1">
      <c r="D8" s="44">
        <v>70</v>
      </c>
      <c r="F8" s="44">
        <v>30</v>
      </c>
    </row>
    <row r="9" spans="2:7" ht="78" customHeight="1" thickBot="1">
      <c r="B9" s="25" t="s">
        <v>8</v>
      </c>
      <c r="C9" s="26" t="s">
        <v>9</v>
      </c>
      <c r="D9" s="27" t="s">
        <v>2</v>
      </c>
      <c r="E9" s="27" t="s">
        <v>10</v>
      </c>
      <c r="F9" s="27" t="s">
        <v>11</v>
      </c>
      <c r="G9" s="28" t="s">
        <v>4</v>
      </c>
    </row>
    <row r="10" spans="2:7" ht="13.5" customHeight="1" hidden="1">
      <c r="B10" s="16"/>
      <c r="C10" s="18"/>
      <c r="D10" s="20"/>
      <c r="E10" s="24"/>
      <c r="F10" s="20"/>
      <c r="G10" s="22"/>
    </row>
    <row r="11" spans="2:7" ht="13.5" customHeight="1" hidden="1">
      <c r="B11" s="16"/>
      <c r="C11" s="18"/>
      <c r="D11" s="20"/>
      <c r="E11" s="7"/>
      <c r="F11" s="20"/>
      <c r="G11" s="22"/>
    </row>
    <row r="12" spans="2:7" ht="13.5" customHeight="1" hidden="1">
      <c r="B12" s="16"/>
      <c r="C12" s="18"/>
      <c r="D12" s="20"/>
      <c r="E12" s="7"/>
      <c r="F12" s="20"/>
      <c r="G12" s="22"/>
    </row>
    <row r="13" spans="2:7" ht="13.5" customHeight="1" hidden="1">
      <c r="B13" s="16"/>
      <c r="C13" s="19"/>
      <c r="D13" s="21"/>
      <c r="E13" s="7"/>
      <c r="F13" s="21"/>
      <c r="G13" s="23"/>
    </row>
    <row r="14" spans="2:7" ht="7.5" customHeight="1" hidden="1">
      <c r="B14" s="17"/>
      <c r="C14" s="8"/>
      <c r="D14" s="86"/>
      <c r="E14" s="88"/>
      <c r="F14" s="9"/>
      <c r="G14" s="15"/>
    </row>
    <row r="15" spans="2:7" ht="0.75" customHeight="1" hidden="1">
      <c r="B15" s="17"/>
      <c r="C15" s="7"/>
      <c r="D15" s="86"/>
      <c r="E15" s="88"/>
      <c r="F15" s="9"/>
      <c r="G15" s="13"/>
    </row>
    <row r="16" spans="2:7" ht="13.5" customHeight="1" hidden="1" thickBot="1">
      <c r="B16" s="17"/>
      <c r="C16" s="30"/>
      <c r="D16" s="87"/>
      <c r="E16" s="89"/>
      <c r="F16" s="32"/>
      <c r="G16" s="33"/>
    </row>
    <row r="17" spans="2:7" ht="30" customHeight="1">
      <c r="B17" s="34">
        <v>1</v>
      </c>
      <c r="C17" s="76" t="s">
        <v>47</v>
      </c>
      <c r="D17" s="35">
        <v>0</v>
      </c>
      <c r="E17" s="36"/>
      <c r="F17" s="47">
        <f>$F$8*(E17/$C$6)^0.5</f>
        <v>0</v>
      </c>
      <c r="G17" s="37">
        <f>D17+F17</f>
        <v>0</v>
      </c>
    </row>
    <row r="18" spans="2:7" ht="30" customHeight="1">
      <c r="B18" s="29">
        <f>B17+1</f>
        <v>2</v>
      </c>
      <c r="C18" s="77" t="s">
        <v>48</v>
      </c>
      <c r="D18" s="11">
        <v>55.741</v>
      </c>
      <c r="E18" s="12">
        <v>0.14567</v>
      </c>
      <c r="F18" s="48">
        <f>$F$8*(E18/$C$6)^0.5</f>
        <v>25.87220476246483</v>
      </c>
      <c r="G18" s="14">
        <f>D18+F18</f>
        <v>81.61320476246483</v>
      </c>
    </row>
    <row r="19" spans="2:7" ht="30" customHeight="1">
      <c r="B19" s="29">
        <f aca="true" t="shared" si="0" ref="B19:B27">B18+1</f>
        <v>3</v>
      </c>
      <c r="C19" s="77" t="s">
        <v>49</v>
      </c>
      <c r="D19" s="40">
        <v>38.766</v>
      </c>
      <c r="E19" s="41">
        <v>0.12856</v>
      </c>
      <c r="F19" s="48">
        <f>$F$8*(E19/$C$6)^0.5</f>
        <v>24.305318220959748</v>
      </c>
      <c r="G19" s="42">
        <f>D19+F19</f>
        <v>63.071318220959746</v>
      </c>
    </row>
    <row r="20" spans="2:7" ht="30" customHeight="1">
      <c r="B20" s="29">
        <f t="shared" si="0"/>
        <v>4</v>
      </c>
      <c r="C20" s="77" t="s">
        <v>50</v>
      </c>
      <c r="D20" s="40">
        <v>0</v>
      </c>
      <c r="E20" s="41"/>
      <c r="F20" s="48">
        <f aca="true" t="shared" si="1" ref="F20:F27">$F$8*(E20/$C$6)^0.5</f>
        <v>0</v>
      </c>
      <c r="G20" s="42">
        <f>D20+F20</f>
        <v>0</v>
      </c>
    </row>
    <row r="21" spans="2:7" ht="30" customHeight="1">
      <c r="B21" s="29">
        <f t="shared" si="0"/>
        <v>5</v>
      </c>
      <c r="C21" s="77" t="s">
        <v>51</v>
      </c>
      <c r="D21" s="40">
        <v>39.13</v>
      </c>
      <c r="E21" s="41">
        <v>0.19586</v>
      </c>
      <c r="F21" s="48">
        <f t="shared" si="1"/>
        <v>30</v>
      </c>
      <c r="G21" s="42">
        <f>D21+F21</f>
        <v>69.13</v>
      </c>
    </row>
    <row r="22" spans="2:7" ht="30" customHeight="1">
      <c r="B22" s="29">
        <f t="shared" si="0"/>
        <v>6</v>
      </c>
      <c r="C22" s="77" t="s">
        <v>52</v>
      </c>
      <c r="D22" s="40">
        <v>47.668</v>
      </c>
      <c r="E22" s="41">
        <v>0.16806</v>
      </c>
      <c r="F22" s="48">
        <f t="shared" si="1"/>
        <v>27.789488891338497</v>
      </c>
      <c r="G22" s="42">
        <f aca="true" t="shared" si="2" ref="G22:G27">D22+F22</f>
        <v>75.4574888913385</v>
      </c>
    </row>
    <row r="23" spans="2:7" ht="30" customHeight="1">
      <c r="B23" s="29">
        <v>8</v>
      </c>
      <c r="C23" s="77" t="s">
        <v>53</v>
      </c>
      <c r="D23" s="40">
        <v>0</v>
      </c>
      <c r="E23" s="41"/>
      <c r="F23" s="48">
        <f t="shared" si="1"/>
        <v>0</v>
      </c>
      <c r="G23" s="42">
        <f t="shared" si="2"/>
        <v>0</v>
      </c>
    </row>
    <row r="24" spans="2:7" ht="30" customHeight="1">
      <c r="B24" s="29">
        <f t="shared" si="0"/>
        <v>9</v>
      </c>
      <c r="C24" s="77" t="s">
        <v>54</v>
      </c>
      <c r="D24" s="40">
        <v>0</v>
      </c>
      <c r="E24" s="41"/>
      <c r="F24" s="48">
        <f t="shared" si="1"/>
        <v>0</v>
      </c>
      <c r="G24" s="42">
        <f t="shared" si="2"/>
        <v>0</v>
      </c>
    </row>
    <row r="25" spans="2:7" ht="30" customHeight="1">
      <c r="B25" s="29">
        <f t="shared" si="0"/>
        <v>10</v>
      </c>
      <c r="C25" s="77" t="s">
        <v>55</v>
      </c>
      <c r="D25" s="40">
        <v>48.8</v>
      </c>
      <c r="E25" s="41">
        <v>0.05383</v>
      </c>
      <c r="F25" s="48">
        <f t="shared" si="1"/>
        <v>15.727531712022724</v>
      </c>
      <c r="G25" s="42">
        <f t="shared" si="2"/>
        <v>64.52753171202272</v>
      </c>
    </row>
    <row r="26" spans="2:7" ht="30" customHeight="1">
      <c r="B26" s="29">
        <f t="shared" si="0"/>
        <v>11</v>
      </c>
      <c r="C26" s="77" t="s">
        <v>56</v>
      </c>
      <c r="D26" s="40">
        <v>38.827</v>
      </c>
      <c r="E26" s="41">
        <v>0.0408</v>
      </c>
      <c r="F26" s="48">
        <f>$F$8*(E26/$C$6)^0.5</f>
        <v>13.692364794694505</v>
      </c>
      <c r="G26" s="42">
        <f t="shared" si="2"/>
        <v>52.5193647946945</v>
      </c>
    </row>
    <row r="27" spans="2:7" ht="30" customHeight="1">
      <c r="B27" s="29">
        <f t="shared" si="0"/>
        <v>12</v>
      </c>
      <c r="C27" s="77" t="s">
        <v>57</v>
      </c>
      <c r="D27" s="40">
        <v>54.639</v>
      </c>
      <c r="E27" s="41">
        <v>0.04856</v>
      </c>
      <c r="F27" s="48">
        <f t="shared" si="1"/>
        <v>14.93783708641173</v>
      </c>
      <c r="G27" s="42">
        <f t="shared" si="2"/>
        <v>69.57683708641173</v>
      </c>
    </row>
    <row r="30" spans="2:3" ht="18">
      <c r="B30" s="31" t="s">
        <v>15</v>
      </c>
      <c r="C30" s="45" t="s">
        <v>16</v>
      </c>
    </row>
    <row r="31" ht="15">
      <c r="C31" s="45" t="s">
        <v>17</v>
      </c>
    </row>
    <row r="32" ht="15">
      <c r="C32" s="45" t="s">
        <v>18</v>
      </c>
    </row>
    <row r="33" ht="15">
      <c r="C33" s="45" t="s">
        <v>19</v>
      </c>
    </row>
    <row r="34" ht="15">
      <c r="C34" s="46"/>
    </row>
    <row r="35" spans="3:4" ht="14.25">
      <c r="C35" s="81" t="s">
        <v>3</v>
      </c>
      <c r="D35" s="82"/>
    </row>
  </sheetData>
  <sheetProtection/>
  <mergeCells count="4">
    <mergeCell ref="D14:D16"/>
    <mergeCell ref="E14:E16"/>
    <mergeCell ref="B2:G2"/>
    <mergeCell ref="B3:G3"/>
  </mergeCells>
  <printOptions/>
  <pageMargins left="0.7480314960629921" right="0.7480314960629921" top="0.3937007874015748" bottom="0.3937007874015748" header="0.5118110236220472" footer="0.5118110236220472"/>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sboschetti</dc:creator>
  <cp:keywords/>
  <dc:description/>
  <cp:lastModifiedBy>pbaronio</cp:lastModifiedBy>
  <cp:lastPrinted>2018-04-20T09:55:26Z</cp:lastPrinted>
  <dcterms:created xsi:type="dcterms:W3CDTF">2008-08-12T13:36:56Z</dcterms:created>
  <dcterms:modified xsi:type="dcterms:W3CDTF">2018-04-23T13:54:52Z</dcterms:modified>
  <cp:category/>
  <cp:version/>
  <cp:contentType/>
  <cp:contentStatus/>
</cp:coreProperties>
</file>